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/>
  <mc:AlternateContent xmlns:mc="http://schemas.openxmlformats.org/markup-compatibility/2006">
    <mc:Choice Requires="x15">
      <x15ac:absPath xmlns:x15ac="http://schemas.microsoft.com/office/spreadsheetml/2010/11/ac" url="/Users/derf/Desktop/archery sound/"/>
    </mc:Choice>
  </mc:AlternateContent>
  <xr:revisionPtr revIDLastSave="0" documentId="10_ncr:8100000_{2CD73113-89A5-1349-A7ED-BCF8187AA4A4}" xr6:coauthVersionLast="34" xr6:coauthVersionMax="34" xr10:uidLastSave="{00000000-0000-0000-0000-000000000000}"/>
  <bookViews>
    <workbookView xWindow="8280" yWindow="3860" windowWidth="28800" windowHeight="17460" tabRatio="500" xr2:uid="{00000000-000D-0000-FFFF-FFFF00000000}"/>
  </bookViews>
  <sheets>
    <sheet name="Equipe D2 FRA" sheetId="2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U6" i="2" l="1"/>
  <c r="AU7" i="2"/>
  <c r="AU8" i="2"/>
  <c r="AU9" i="2"/>
  <c r="AU10" i="2"/>
  <c r="AU11" i="2"/>
  <c r="AU12" i="2"/>
  <c r="AU13" i="2"/>
  <c r="AU14" i="2"/>
  <c r="AU15" i="2"/>
  <c r="AU16" i="2"/>
  <c r="AU17" i="2"/>
  <c r="AU18" i="2"/>
  <c r="AU19" i="2"/>
  <c r="AU20" i="2"/>
  <c r="AU21" i="2"/>
  <c r="AU22" i="2"/>
  <c r="AU23" i="2"/>
  <c r="AU24" i="2"/>
  <c r="AU25" i="2"/>
  <c r="AU26" i="2"/>
  <c r="AU27" i="2"/>
  <c r="AU28" i="2"/>
  <c r="AU5" i="2"/>
  <c r="AO27" i="2"/>
  <c r="AN27" i="2"/>
  <c r="AO26" i="2"/>
  <c r="AN26" i="2"/>
  <c r="AO24" i="2"/>
  <c r="AN24" i="2"/>
  <c r="AO23" i="2"/>
  <c r="AN23" i="2"/>
  <c r="G23" i="2" l="1"/>
  <c r="E30" i="2"/>
  <c r="G30" i="2"/>
  <c r="H30" i="2"/>
  <c r="J30" i="2"/>
  <c r="V21" i="2" l="1"/>
  <c r="W21" i="2" s="1"/>
  <c r="V14" i="2"/>
  <c r="W14" i="2" s="1"/>
  <c r="Q6" i="2"/>
  <c r="P6" i="2"/>
  <c r="Q5" i="2"/>
  <c r="P5" i="2"/>
  <c r="Q27" i="2"/>
  <c r="P27" i="2"/>
  <c r="Q26" i="2"/>
  <c r="P26" i="2"/>
  <c r="V26" i="2" s="1"/>
  <c r="Q18" i="2"/>
  <c r="AV23" i="2" s="1"/>
  <c r="P18" i="2"/>
  <c r="Q17" i="2"/>
  <c r="P17" i="2"/>
  <c r="V18" i="2" s="1"/>
  <c r="Q15" i="2"/>
  <c r="P15" i="2"/>
  <c r="Q14" i="2"/>
  <c r="P14" i="2"/>
  <c r="V15" i="2" s="1"/>
  <c r="Q12" i="2"/>
  <c r="P12" i="2"/>
  <c r="Q11" i="2"/>
  <c r="P11" i="2"/>
  <c r="V12" i="2" s="1"/>
  <c r="Q21" i="2"/>
  <c r="AV26" i="2" s="1"/>
  <c r="P21" i="2"/>
  <c r="AT26" i="2" s="1"/>
  <c r="Q20" i="2"/>
  <c r="P20" i="2"/>
  <c r="V20" i="2" s="1"/>
  <c r="Q24" i="2"/>
  <c r="AV27" i="2" s="1"/>
  <c r="P24" i="2"/>
  <c r="Q23" i="2"/>
  <c r="P23" i="2"/>
  <c r="V24" i="2" s="1"/>
  <c r="Q9" i="2"/>
  <c r="P9" i="2"/>
  <c r="P8" i="2"/>
  <c r="V8" i="2" s="1"/>
  <c r="Q8" i="2"/>
  <c r="S6" i="2"/>
  <c r="S5" i="2"/>
  <c r="S27" i="2"/>
  <c r="S26" i="2"/>
  <c r="S18" i="2"/>
  <c r="S17" i="2"/>
  <c r="S15" i="2"/>
  <c r="S14" i="2"/>
  <c r="S12" i="2"/>
  <c r="S11" i="2"/>
  <c r="S21" i="2"/>
  <c r="S20" i="2"/>
  <c r="S24" i="2"/>
  <c r="S23" i="2"/>
  <c r="S9" i="2"/>
  <c r="S8" i="2"/>
  <c r="AV25" i="2" l="1"/>
  <c r="AV28" i="2"/>
  <c r="AV24" i="2"/>
  <c r="W8" i="2"/>
  <c r="AT28" i="2"/>
  <c r="AT24" i="2"/>
  <c r="AT27" i="2"/>
  <c r="AT25" i="2"/>
  <c r="AT23" i="2"/>
  <c r="AT21" i="2"/>
  <c r="AV21" i="2"/>
  <c r="AV22" i="2"/>
  <c r="W24" i="2"/>
  <c r="W20" i="2"/>
  <c r="AT22" i="2"/>
  <c r="W18" i="2"/>
  <c r="W26" i="2"/>
  <c r="W15" i="2"/>
  <c r="W12" i="2"/>
  <c r="V6" i="2"/>
  <c r="W6" i="2" s="1"/>
  <c r="AQ26" i="2" l="1"/>
  <c r="AQ24" i="2"/>
  <c r="AQ23" i="2"/>
  <c r="AQ21" i="2"/>
  <c r="AQ20" i="2"/>
  <c r="AQ18" i="2"/>
  <c r="AQ17" i="2"/>
  <c r="AQ15" i="2"/>
  <c r="AQ14" i="2"/>
  <c r="AQ12" i="2"/>
  <c r="AQ11" i="2"/>
  <c r="AQ9" i="2"/>
  <c r="AQ8" i="2"/>
  <c r="AQ6" i="2"/>
  <c r="AQ5" i="2"/>
  <c r="AK27" i="2"/>
  <c r="AK24" i="2"/>
  <c r="AK21" i="2"/>
  <c r="AK20" i="2"/>
  <c r="AK18" i="2"/>
  <c r="AK17" i="2"/>
  <c r="AK15" i="2"/>
  <c r="AK14" i="2"/>
  <c r="AK12" i="2"/>
  <c r="AK11" i="2"/>
  <c r="AK9" i="2"/>
  <c r="AK8" i="2"/>
  <c r="AK6" i="2"/>
  <c r="AK5" i="2"/>
  <c r="AE27" i="2"/>
  <c r="AE26" i="2"/>
  <c r="AE23" i="2"/>
  <c r="AE20" i="2"/>
  <c r="AE18" i="2"/>
  <c r="AE17" i="2"/>
  <c r="AE15" i="2"/>
  <c r="AE14" i="2"/>
  <c r="AE12" i="2"/>
  <c r="AE11" i="2"/>
  <c r="AE9" i="2"/>
  <c r="AE8" i="2"/>
  <c r="AE6" i="2"/>
  <c r="AE5" i="2"/>
  <c r="Y26" i="2"/>
  <c r="Y24" i="2"/>
  <c r="Y23" i="2"/>
  <c r="Y21" i="2"/>
  <c r="Y20" i="2"/>
  <c r="Y18" i="2"/>
  <c r="Y17" i="2"/>
  <c r="Y15" i="2"/>
  <c r="Y14" i="2"/>
  <c r="Y12" i="2"/>
  <c r="Y11" i="2"/>
  <c r="Y9" i="2"/>
  <c r="Y8" i="2"/>
  <c r="Y6" i="2"/>
  <c r="U5" i="2"/>
  <c r="O5" i="2" s="1"/>
  <c r="C21" i="2" s="1"/>
  <c r="V27" i="2"/>
  <c r="V23" i="2"/>
  <c r="W23" i="2" s="1"/>
  <c r="V17" i="2"/>
  <c r="W17" i="2" s="1"/>
  <c r="V11" i="2"/>
  <c r="W11" i="2" s="1"/>
  <c r="V9" i="2"/>
  <c r="W9" i="2" s="1"/>
  <c r="V5" i="2"/>
  <c r="W5" i="2" s="1"/>
  <c r="AC26" i="2" l="1"/>
  <c r="O6" i="2"/>
  <c r="C23" i="2" s="1"/>
  <c r="W27" i="2"/>
  <c r="AC23" i="2" s="1"/>
  <c r="AB23" i="2"/>
  <c r="AC21" i="2"/>
  <c r="AC27" i="2"/>
  <c r="AC5" i="2"/>
  <c r="U6" i="2"/>
  <c r="D5" i="2"/>
  <c r="E5" i="2" s="1"/>
  <c r="AC24" i="2"/>
  <c r="AC11" i="2"/>
  <c r="AI8" i="2" s="1"/>
  <c r="AM5" i="2"/>
  <c r="K4" i="2" s="1"/>
  <c r="AC8" i="2"/>
  <c r="AI5" i="2" s="1"/>
  <c r="AO5" i="2" s="1"/>
  <c r="AC20" i="2"/>
  <c r="AC9" i="2"/>
  <c r="AB17" i="2"/>
  <c r="AC17" i="2"/>
  <c r="AB18" i="2"/>
  <c r="AC18" i="2"/>
  <c r="AB24" i="2"/>
  <c r="AB20" i="2"/>
  <c r="AB27" i="2"/>
  <c r="AB26" i="2"/>
  <c r="AB21" i="2"/>
  <c r="AB11" i="2"/>
  <c r="AH8" i="2" s="1"/>
  <c r="AC15" i="2"/>
  <c r="AI9" i="2" s="1"/>
  <c r="AO6" i="2" s="1"/>
  <c r="AC12" i="2"/>
  <c r="AC14" i="2"/>
  <c r="AB8" i="2"/>
  <c r="AH5" i="2" s="1"/>
  <c r="AN5" i="2" s="1"/>
  <c r="AB5" i="2"/>
  <c r="AB9" i="2"/>
  <c r="AB12" i="2"/>
  <c r="AB14" i="2"/>
  <c r="AC6" i="2"/>
  <c r="AB15" i="2"/>
  <c r="AH9" i="2" s="1"/>
  <c r="AN6" i="2" s="1"/>
  <c r="AB6" i="2"/>
  <c r="AG5" i="2"/>
  <c r="AA5" i="2"/>
  <c r="E21" i="2" s="1"/>
  <c r="E23" i="2" s="1"/>
  <c r="AI6" i="2" l="1"/>
  <c r="O8" i="2"/>
  <c r="U8" i="2"/>
  <c r="D21" i="2"/>
  <c r="D23" i="2" s="1"/>
  <c r="G17" i="2"/>
  <c r="G27" i="2" s="1"/>
  <c r="G18" i="2"/>
  <c r="G26" i="2" s="1"/>
  <c r="AM6" i="2"/>
  <c r="G8" i="2"/>
  <c r="G9" i="2"/>
  <c r="AA6" i="2"/>
  <c r="E12" i="2" s="1"/>
  <c r="G12" i="2" s="1"/>
  <c r="AG6" i="2"/>
  <c r="G5" i="2" s="1"/>
  <c r="AH6" i="2"/>
  <c r="O9" i="2" l="1"/>
  <c r="C14" i="2"/>
  <c r="U9" i="2"/>
  <c r="D14" i="2"/>
  <c r="D30" i="2" s="1"/>
  <c r="AG8" i="2"/>
  <c r="AM8" i="2"/>
  <c r="AA8" i="2"/>
  <c r="O11" i="2" l="1"/>
  <c r="C30" i="2"/>
  <c r="E9" i="2"/>
  <c r="E17" i="2"/>
  <c r="E27" i="2" s="1"/>
  <c r="G6" i="2"/>
  <c r="G20" i="2"/>
  <c r="G24" i="2" s="1"/>
  <c r="G11" i="2"/>
  <c r="G15" i="2"/>
  <c r="G29" i="2" s="1"/>
  <c r="U11" i="2"/>
  <c r="D12" i="2"/>
  <c r="AM9" i="2"/>
  <c r="M4" i="2" s="1"/>
  <c r="AA9" i="2"/>
  <c r="AG9" i="2"/>
  <c r="O12" i="2" l="1"/>
  <c r="C17" i="2"/>
  <c r="AG11" i="2"/>
  <c r="AA11" i="2"/>
  <c r="U12" i="2"/>
  <c r="D9" i="2"/>
  <c r="AM11" i="2"/>
  <c r="E8" i="2"/>
  <c r="E18" i="2"/>
  <c r="E26" i="2" s="1"/>
  <c r="G7" i="2"/>
  <c r="G16" i="2"/>
  <c r="G28" i="2" s="1"/>
  <c r="G19" i="2"/>
  <c r="G25" i="2" s="1"/>
  <c r="G10" i="2"/>
  <c r="O14" i="2" l="1"/>
  <c r="C27" i="2"/>
  <c r="AM12" i="2"/>
  <c r="D17" i="2"/>
  <c r="D27" i="2" s="1"/>
  <c r="AA12" i="2"/>
  <c r="AG12" i="2"/>
  <c r="U14" i="2"/>
  <c r="E15" i="2"/>
  <c r="E29" i="2" s="1"/>
  <c r="E11" i="2"/>
  <c r="H5" i="2"/>
  <c r="H12" i="2"/>
  <c r="H21" i="2"/>
  <c r="H23" i="2" s="1"/>
  <c r="O15" i="2" l="1"/>
  <c r="C18" i="2"/>
  <c r="U15" i="2"/>
  <c r="AA14" i="2"/>
  <c r="AM14" i="2"/>
  <c r="D8" i="2"/>
  <c r="AG14" i="2"/>
  <c r="H18" i="2"/>
  <c r="H26" i="2" s="1"/>
  <c r="H17" i="2"/>
  <c r="H27" i="2" s="1"/>
  <c r="H8" i="2"/>
  <c r="H9" i="2"/>
  <c r="E6" i="2"/>
  <c r="E20" i="2"/>
  <c r="E24" i="2" s="1"/>
  <c r="AN9" i="2"/>
  <c r="AT7" i="2" s="1"/>
  <c r="AI24" i="2"/>
  <c r="AI27" i="2"/>
  <c r="AH24" i="2"/>
  <c r="AH27" i="2"/>
  <c r="AI20" i="2"/>
  <c r="AO18" i="2" s="1"/>
  <c r="AV13" i="2" s="1"/>
  <c r="AI18" i="2"/>
  <c r="AO17" i="2" s="1"/>
  <c r="AV14" i="2" s="1"/>
  <c r="AI17" i="2"/>
  <c r="AO20" i="2" s="1"/>
  <c r="AV15" i="2" s="1"/>
  <c r="AI21" i="2"/>
  <c r="AO21" i="2" s="1"/>
  <c r="AV16" i="2" s="1"/>
  <c r="AH17" i="2"/>
  <c r="AH21" i="2"/>
  <c r="AN21" i="2" s="1"/>
  <c r="AT16" i="2" s="1"/>
  <c r="AH20" i="2"/>
  <c r="AN18" i="2" s="1"/>
  <c r="AT13" i="2" s="1"/>
  <c r="AH18" i="2"/>
  <c r="AH12" i="2"/>
  <c r="AN14" i="2" s="1"/>
  <c r="AT11" i="2" s="1"/>
  <c r="AH15" i="2"/>
  <c r="AI15" i="2"/>
  <c r="AO15" i="2" s="1"/>
  <c r="AV12" i="2" s="1"/>
  <c r="AI12" i="2"/>
  <c r="AO14" i="2" s="1"/>
  <c r="AV11" i="2" s="1"/>
  <c r="AI14" i="2"/>
  <c r="AO12" i="2" s="1"/>
  <c r="AV9" i="2" s="1"/>
  <c r="AV5" i="2"/>
  <c r="AY6" i="2" s="1"/>
  <c r="AI11" i="2"/>
  <c r="AO11" i="2" s="1"/>
  <c r="AV10" i="2" s="1"/>
  <c r="AH14" i="2"/>
  <c r="AN12" i="2" s="1"/>
  <c r="AT9" i="2" s="1"/>
  <c r="AT5" i="2"/>
  <c r="AH11" i="2"/>
  <c r="AN11" i="2" s="1"/>
  <c r="AT10" i="2" s="1"/>
  <c r="AI26" i="2"/>
  <c r="AH26" i="2"/>
  <c r="AI23" i="2"/>
  <c r="AH23" i="2"/>
  <c r="AO8" i="2"/>
  <c r="AV8" i="2" s="1"/>
  <c r="AO9" i="2"/>
  <c r="AV7" i="2" s="1"/>
  <c r="AZ8" i="2" s="1"/>
  <c r="AV6" i="2"/>
  <c r="AX7" i="2" s="1"/>
  <c r="AT6" i="2"/>
  <c r="AN8" i="2"/>
  <c r="AT8" i="2" s="1"/>
  <c r="O17" i="2" l="1"/>
  <c r="C26" i="2"/>
  <c r="H6" i="2"/>
  <c r="H20" i="2"/>
  <c r="H24" i="2" s="1"/>
  <c r="H15" i="2"/>
  <c r="H29" i="2" s="1"/>
  <c r="H11" i="2"/>
  <c r="AV19" i="2"/>
  <c r="E7" i="2"/>
  <c r="E19" i="2"/>
  <c r="E25" i="2" s="1"/>
  <c r="D18" i="2"/>
  <c r="D26" i="2" s="1"/>
  <c r="U17" i="2"/>
  <c r="AG15" i="2"/>
  <c r="AM15" i="2"/>
  <c r="AA15" i="2"/>
  <c r="AN20" i="2"/>
  <c r="AT15" i="2" s="1"/>
  <c r="I12" i="2"/>
  <c r="AN17" i="2"/>
  <c r="AT14" i="2" s="1"/>
  <c r="AN15" i="2"/>
  <c r="AT12" i="2" s="1"/>
  <c r="H7" i="2"/>
  <c r="AV17" i="2"/>
  <c r="AV20" i="2"/>
  <c r="AT19" i="2"/>
  <c r="AT18" i="2"/>
  <c r="AT20" i="2"/>
  <c r="AT17" i="2"/>
  <c r="AV18" i="2"/>
  <c r="O18" i="2" l="1"/>
  <c r="C19" i="2"/>
  <c r="E10" i="2"/>
  <c r="E16" i="2"/>
  <c r="E28" i="2" s="1"/>
  <c r="H10" i="2"/>
  <c r="H19" i="2"/>
  <c r="H25" i="2" s="1"/>
  <c r="H16" i="2"/>
  <c r="H28" i="2" s="1"/>
  <c r="AM17" i="2"/>
  <c r="D7" i="2"/>
  <c r="AA17" i="2"/>
  <c r="U18" i="2"/>
  <c r="AG17" i="2"/>
  <c r="O20" i="2" l="1"/>
  <c r="C25" i="2"/>
  <c r="F9" i="2"/>
  <c r="F10" i="2"/>
  <c r="F17" i="2"/>
  <c r="F27" i="2" s="1"/>
  <c r="I5" i="2"/>
  <c r="I21" i="2"/>
  <c r="I23" i="2" s="1"/>
  <c r="I14" i="2"/>
  <c r="I30" i="2" s="1"/>
  <c r="D19" i="2"/>
  <c r="D25" i="2" s="1"/>
  <c r="AA18" i="2"/>
  <c r="F18" i="2" s="1"/>
  <c r="F26" i="2" s="1"/>
  <c r="U20" i="2"/>
  <c r="AG18" i="2"/>
  <c r="AM18" i="2"/>
  <c r="O21" i="2" l="1"/>
  <c r="C16" i="2"/>
  <c r="I9" i="2"/>
  <c r="I17" i="2"/>
  <c r="I27" i="2" s="1"/>
  <c r="I10" i="2"/>
  <c r="I18" i="2"/>
  <c r="I26" i="2" s="1"/>
  <c r="I8" i="2"/>
  <c r="D16" i="2"/>
  <c r="D28" i="2" s="1"/>
  <c r="AA20" i="2"/>
  <c r="AM20" i="2"/>
  <c r="AG20" i="2"/>
  <c r="U21" i="2"/>
  <c r="O23" i="2" l="1"/>
  <c r="C28" i="2"/>
  <c r="F5" i="2"/>
  <c r="F21" i="2"/>
  <c r="F23" i="2" s="1"/>
  <c r="AG21" i="2"/>
  <c r="D10" i="2"/>
  <c r="U23" i="2"/>
  <c r="AM21" i="2"/>
  <c r="AA21" i="2"/>
  <c r="F14" i="2" s="1"/>
  <c r="F30" i="2" s="1"/>
  <c r="I16" i="2"/>
  <c r="I28" i="2" s="1"/>
  <c r="I19" i="2"/>
  <c r="I25" i="2" s="1"/>
  <c r="O24" i="2" l="1"/>
  <c r="C15" i="2"/>
  <c r="D11" i="2"/>
  <c r="AA23" i="2"/>
  <c r="AM23" i="2"/>
  <c r="U24" i="2"/>
  <c r="AG23" i="2"/>
  <c r="I20" i="2"/>
  <c r="I24" i="2" s="1"/>
  <c r="I11" i="2"/>
  <c r="I15" i="2"/>
  <c r="I29" i="2" s="1"/>
  <c r="O26" i="2" l="1"/>
  <c r="C29" i="2"/>
  <c r="J9" i="2"/>
  <c r="J17" i="2"/>
  <c r="J27" i="2" s="1"/>
  <c r="J18" i="2"/>
  <c r="J26" i="2" s="1"/>
  <c r="J10" i="2"/>
  <c r="D15" i="2"/>
  <c r="D29" i="2" s="1"/>
  <c r="AA24" i="2"/>
  <c r="U26" i="2"/>
  <c r="AM24" i="2"/>
  <c r="AG24" i="2"/>
  <c r="F6" i="2"/>
  <c r="F20" i="2"/>
  <c r="F24" i="2" s="1"/>
  <c r="O27" i="2" l="1"/>
  <c r="C24" i="2" s="1"/>
  <c r="C20" i="2"/>
  <c r="D20" i="2"/>
  <c r="D24" i="2" s="1"/>
  <c r="U27" i="2"/>
  <c r="AA26" i="2"/>
  <c r="F19" i="2" s="1"/>
  <c r="F25" i="2" s="1"/>
  <c r="AG26" i="2"/>
  <c r="AM26" i="2"/>
  <c r="F11" i="2"/>
  <c r="F15" i="2"/>
  <c r="F29" i="2" s="1"/>
  <c r="J21" i="2"/>
  <c r="J23" i="2" s="1"/>
  <c r="J12" i="2"/>
  <c r="J16" i="2" l="1"/>
  <c r="J28" i="2" s="1"/>
  <c r="J19" i="2"/>
  <c r="J25" i="2" s="1"/>
  <c r="AG27" i="2"/>
  <c r="AM27" i="2"/>
  <c r="D6" i="2"/>
  <c r="AA27" i="2"/>
  <c r="F16" i="2" s="1"/>
  <c r="F28" i="2" s="1"/>
  <c r="J11" i="2" l="1"/>
  <c r="J15" i="2"/>
  <c r="J29" i="2" s="1"/>
  <c r="J20" i="2"/>
  <c r="J2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Utilisateur de Microsoft Office</author>
  </authors>
  <commentList>
    <comment ref="U5" authorId="0" shapeId="0" xr:uid="{00000000-0006-0000-0200-000001000000}">
      <text>
        <r>
          <rPr>
            <b/>
            <sz val="10"/>
            <color rgb="FF000000"/>
            <rFont val="Calibri"/>
            <family val="2"/>
          </rPr>
          <t>ommentaire 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N</t>
        </r>
        <r>
          <rPr>
            <sz val="10"/>
            <color rgb="FF000000"/>
            <rFont val="Calibri"/>
            <family val="2"/>
          </rPr>
          <t>°</t>
        </r>
        <r>
          <rPr>
            <sz val="10"/>
            <color rgb="FF000000"/>
            <rFont val="Calibri"/>
            <family val="2"/>
          </rPr>
          <t xml:space="preserve"> cible basé tableau TCE</t>
        </r>
      </text>
    </comment>
  </commentList>
</comments>
</file>

<file path=xl/sharedStrings.xml><?xml version="1.0" encoding="utf-8"?>
<sst xmlns="http://schemas.openxmlformats.org/spreadsheetml/2006/main" count="100" uniqueCount="67">
  <si>
    <t>Nom</t>
  </si>
  <si>
    <t>classement cut</t>
  </si>
  <si>
    <t>Cibles 8ème</t>
  </si>
  <si>
    <t>Cibles 1/4</t>
  </si>
  <si>
    <t>Gagnant</t>
  </si>
  <si>
    <t>G</t>
  </si>
  <si>
    <t>P</t>
  </si>
  <si>
    <t>Cibles 1/2</t>
  </si>
  <si>
    <t>Finale</t>
  </si>
  <si>
    <t>Petite Finale</t>
  </si>
  <si>
    <t>Podium</t>
  </si>
  <si>
    <t>Classement</t>
  </si>
  <si>
    <t>Classique</t>
  </si>
  <si>
    <t>5 sets max</t>
  </si>
  <si>
    <t>Gagant 1et en 6 points</t>
  </si>
  <si>
    <t>Poulies</t>
  </si>
  <si>
    <t>5 sets</t>
  </si>
  <si>
    <t>∑ des points</t>
  </si>
  <si>
    <t>Cut 8ème</t>
  </si>
  <si>
    <t>Cibles</t>
  </si>
  <si>
    <t>TCE - Phases finales avec éliminations</t>
  </si>
  <si>
    <t>Equipes</t>
  </si>
  <si>
    <t>Règlement Equipe D2</t>
  </si>
  <si>
    <t>Score</t>
  </si>
  <si>
    <t>Numéro de cible de Départ</t>
  </si>
  <si>
    <t>1/8</t>
  </si>
  <si>
    <t>1/4</t>
  </si>
  <si>
    <t>1/2</t>
  </si>
  <si>
    <t>cochez X uniquement le niveau de départ</t>
  </si>
  <si>
    <t>Q</t>
  </si>
  <si>
    <t>R</t>
  </si>
  <si>
    <t>S</t>
  </si>
  <si>
    <t>T</t>
  </si>
  <si>
    <t>U</t>
  </si>
  <si>
    <t>V</t>
  </si>
  <si>
    <t>W</t>
  </si>
  <si>
    <t>X</t>
  </si>
  <si>
    <t>Attribution théorique FRA</t>
  </si>
  <si>
    <t>Finales</t>
  </si>
  <si>
    <t>à</t>
  </si>
  <si>
    <t>Inscrire : Score ou G pour le gagnat du match</t>
  </si>
  <si>
    <t>GG</t>
  </si>
  <si>
    <t>GP</t>
  </si>
  <si>
    <t>PG</t>
  </si>
  <si>
    <t>PP</t>
  </si>
  <si>
    <t>Si + de 16 équipes, tour éliminatoire</t>
  </si>
  <si>
    <t>Tour de repéchage à élémination directe TCE</t>
  </si>
  <si>
    <t>cochez X si + de 16 équipes ------&gt;</t>
  </si>
  <si>
    <t>&lt;----------- cochez X si + de 16 équipes</t>
  </si>
  <si>
    <t>LUNEL</t>
  </si>
  <si>
    <t>ALES</t>
  </si>
  <si>
    <t>LATTES ST JEAN DE VEDAS</t>
  </si>
  <si>
    <t>LE CRES</t>
  </si>
  <si>
    <t>PERPIGNAN</t>
  </si>
  <si>
    <t>ST CYPRIEN</t>
  </si>
  <si>
    <t>NIMES</t>
  </si>
  <si>
    <t>PAMIERS</t>
  </si>
  <si>
    <t>CAHORS</t>
  </si>
  <si>
    <t>MONTPELLIER</t>
  </si>
  <si>
    <t>BALMA</t>
  </si>
  <si>
    <t>TOURNEFEUILLE</t>
  </si>
  <si>
    <t>PETITE CAMARGUE</t>
  </si>
  <si>
    <t>NARBONNE</t>
  </si>
  <si>
    <t>/</t>
  </si>
  <si>
    <t>Qualif</t>
  </si>
  <si>
    <t>Clubs</t>
  </si>
  <si>
    <t>Progrès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</si>
</sst>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8"/>
      <color theme="1"/>
      <name val="Times New Roman"/>
      <family val="1"/>
    </font>
    <font>
      <sz val="12"/>
      <color theme="0" tint="-0.24997711111789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</borders>
  <cellStyleXfs count="30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7">
    <xf numFmtId="0" fontId="0" fillId="0" borderId="0" xfId="0"/>
    <xf numFmtId="0" fontId="0" fillId="0" borderId="2" xfId="0" applyBorder="1"/>
    <xf numFmtId="0" fontId="0" fillId="0" borderId="5" xfId="0" applyBorder="1"/>
    <xf numFmtId="0" fontId="2" fillId="0" borderId="0" xfId="0" applyFont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6" borderId="12" xfId="0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1" fillId="0" borderId="18" xfId="0" applyFont="1" applyBorder="1"/>
    <xf numFmtId="0" fontId="0" fillId="0" borderId="19" xfId="0" applyBorder="1"/>
    <xf numFmtId="0" fontId="0" fillId="0" borderId="16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2" xfId="0" applyBorder="1"/>
    <xf numFmtId="0" fontId="0" fillId="0" borderId="23" xfId="0" applyBorder="1"/>
    <xf numFmtId="0" fontId="0" fillId="7" borderId="20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9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2" borderId="23" xfId="0" applyFont="1" applyFill="1" applyBorder="1" applyProtection="1">
      <protection locked="0"/>
    </xf>
    <xf numFmtId="0" fontId="0" fillId="0" borderId="20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6" fillId="7" borderId="1" xfId="0" applyFont="1" applyFill="1" applyBorder="1" applyAlignment="1">
      <alignment horizontal="center"/>
    </xf>
    <xf numFmtId="0" fontId="6" fillId="0" borderId="2" xfId="0" applyFont="1" applyBorder="1"/>
    <xf numFmtId="0" fontId="6" fillId="0" borderId="0" xfId="0" applyFont="1" applyBorder="1"/>
    <xf numFmtId="0" fontId="6" fillId="7" borderId="4" xfId="0" applyFont="1" applyFill="1" applyBorder="1" applyAlignment="1">
      <alignment horizontal="center"/>
    </xf>
    <xf numFmtId="0" fontId="6" fillId="0" borderId="5" xfId="0" applyFont="1" applyBorder="1"/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Protection="1"/>
    <xf numFmtId="0" fontId="6" fillId="10" borderId="1" xfId="0" applyFont="1" applyFill="1" applyBorder="1" applyAlignment="1">
      <alignment horizontal="center"/>
    </xf>
    <xf numFmtId="0" fontId="6" fillId="10" borderId="4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6" fillId="5" borderId="27" xfId="0" applyFont="1" applyFill="1" applyBorder="1" applyAlignment="1">
      <alignment horizontal="center"/>
    </xf>
    <xf numFmtId="0" fontId="6" fillId="0" borderId="22" xfId="0" applyFont="1" applyBorder="1"/>
    <xf numFmtId="0" fontId="6" fillId="9" borderId="27" xfId="0" applyFont="1" applyFill="1" applyBorder="1" applyAlignment="1">
      <alignment horizontal="center"/>
    </xf>
    <xf numFmtId="0" fontId="0" fillId="2" borderId="0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6" fontId="0" fillId="0" borderId="0" xfId="0" quotePrefix="1" applyNumberFormat="1"/>
    <xf numFmtId="0" fontId="0" fillId="0" borderId="0" xfId="0" quotePrefix="1" applyNumberFormat="1"/>
    <xf numFmtId="0" fontId="7" fillId="0" borderId="0" xfId="0" applyFont="1"/>
    <xf numFmtId="4" fontId="6" fillId="2" borderId="12" xfId="0" applyNumberFormat="1" applyFont="1" applyFill="1" applyBorder="1" applyAlignment="1" applyProtection="1">
      <alignment horizontal="center"/>
      <protection locked="0"/>
    </xf>
    <xf numFmtId="0" fontId="5" fillId="0" borderId="5" xfId="0" applyFont="1" applyBorder="1"/>
    <xf numFmtId="0" fontId="0" fillId="2" borderId="5" xfId="0" quotePrefix="1" applyFill="1" applyBorder="1" applyProtection="1">
      <protection locked="0"/>
    </xf>
    <xf numFmtId="0" fontId="0" fillId="5" borderId="0" xfId="0" applyFill="1" applyBorder="1"/>
    <xf numFmtId="0" fontId="5" fillId="0" borderId="0" xfId="0" applyFont="1" applyBorder="1"/>
    <xf numFmtId="0" fontId="7" fillId="0" borderId="19" xfId="0" applyFont="1" applyBorder="1"/>
    <xf numFmtId="0" fontId="0" fillId="0" borderId="0" xfId="0" applyFill="1"/>
    <xf numFmtId="17" fontId="0" fillId="0" borderId="28" xfId="0" quotePrefix="1" applyNumberFormat="1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30" xfId="0" applyFill="1" applyBorder="1" applyAlignment="1" applyProtection="1">
      <alignment horizontal="center"/>
      <protection locked="0"/>
    </xf>
    <xf numFmtId="0" fontId="0" fillId="7" borderId="20" xfId="0" applyFill="1" applyBorder="1"/>
    <xf numFmtId="0" fontId="0" fillId="10" borderId="0" xfId="0" applyFill="1" applyBorder="1"/>
    <xf numFmtId="0" fontId="0" fillId="7" borderId="21" xfId="0" applyFill="1" applyBorder="1"/>
    <xf numFmtId="0" fontId="0" fillId="10" borderId="22" xfId="0" applyFill="1" applyBorder="1"/>
    <xf numFmtId="0" fontId="0" fillId="5" borderId="22" xfId="0" applyFill="1" applyBorder="1"/>
    <xf numFmtId="0" fontId="0" fillId="9" borderId="23" xfId="0" applyFill="1" applyBorder="1"/>
    <xf numFmtId="0" fontId="0" fillId="5" borderId="16" xfId="0" applyFill="1" applyBorder="1"/>
    <xf numFmtId="0" fontId="0" fillId="5" borderId="23" xfId="0" applyFill="1" applyBorder="1"/>
    <xf numFmtId="0" fontId="0" fillId="7" borderId="14" xfId="0" applyFill="1" applyBorder="1"/>
    <xf numFmtId="0" fontId="0" fillId="7" borderId="15" xfId="0" applyFill="1" applyBorder="1"/>
    <xf numFmtId="0" fontId="0" fillId="0" borderId="0" xfId="0" quotePrefix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10" xfId="0" applyFont="1" applyBorder="1"/>
    <xf numFmtId="0" fontId="0" fillId="7" borderId="16" xfId="0" applyFill="1" applyBorder="1"/>
    <xf numFmtId="0" fontId="0" fillId="11" borderId="16" xfId="0" applyFill="1" applyBorder="1" applyProtection="1">
      <protection locked="0"/>
    </xf>
    <xf numFmtId="0" fontId="5" fillId="11" borderId="23" xfId="0" applyFont="1" applyFill="1" applyBorder="1" applyProtection="1">
      <protection locked="0"/>
    </xf>
    <xf numFmtId="0" fontId="0" fillId="11" borderId="14" xfId="0" applyFill="1" applyBorder="1" applyProtection="1">
      <protection locked="0"/>
    </xf>
    <xf numFmtId="0" fontId="5" fillId="11" borderId="15" xfId="0" applyFont="1" applyFill="1" applyBorder="1" applyProtection="1">
      <protection locked="0"/>
    </xf>
    <xf numFmtId="0" fontId="0" fillId="0" borderId="16" xfId="0" applyBorder="1" applyAlignment="1" applyProtection="1">
      <alignment horizontal="center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4" borderId="21" xfId="0" applyFill="1" applyBorder="1"/>
    <xf numFmtId="0" fontId="0" fillId="4" borderId="22" xfId="0" applyFill="1" applyBorder="1"/>
    <xf numFmtId="0" fontId="0" fillId="4" borderId="23" xfId="0" applyFill="1" applyBorder="1"/>
    <xf numFmtId="0" fontId="0" fillId="11" borderId="17" xfId="0" applyFill="1" applyBorder="1" applyAlignment="1">
      <alignment horizontal="center"/>
    </xf>
    <xf numFmtId="0" fontId="0" fillId="11" borderId="24" xfId="0" applyFill="1" applyBorder="1" applyAlignment="1">
      <alignment horizontal="center"/>
    </xf>
    <xf numFmtId="0" fontId="0" fillId="11" borderId="25" xfId="0" applyFill="1" applyBorder="1" applyAlignment="1">
      <alignment horizontal="center"/>
    </xf>
    <xf numFmtId="0" fontId="0" fillId="11" borderId="21" xfId="0" applyFill="1" applyBorder="1" applyAlignment="1">
      <alignment horizontal="center"/>
    </xf>
    <xf numFmtId="0" fontId="7" fillId="2" borderId="12" xfId="0" applyFont="1" applyFill="1" applyBorder="1" applyAlignment="1" applyProtection="1">
      <alignment horizontal="center"/>
      <protection locked="0"/>
    </xf>
    <xf numFmtId="0" fontId="0" fillId="9" borderId="0" xfId="0" applyFill="1" applyBorder="1"/>
    <xf numFmtId="0" fontId="0" fillId="9" borderId="22" xfId="0" applyFill="1" applyBorder="1"/>
    <xf numFmtId="0" fontId="7" fillId="0" borderId="16" xfId="0" applyFont="1" applyBorder="1"/>
    <xf numFmtId="0" fontId="7" fillId="0" borderId="23" xfId="0" applyFont="1" applyBorder="1"/>
    <xf numFmtId="0" fontId="0" fillId="0" borderId="9" xfId="0" applyBorder="1" applyAlignment="1">
      <alignment horizontal="center"/>
    </xf>
    <xf numFmtId="0" fontId="11" fillId="0" borderId="0" xfId="0" applyFont="1" applyProtection="1">
      <protection locked="0"/>
    </xf>
    <xf numFmtId="0" fontId="0" fillId="0" borderId="29" xfId="0" quotePrefix="1" applyFill="1" applyBorder="1" applyAlignment="1">
      <alignment horizontal="center"/>
    </xf>
    <xf numFmtId="0" fontId="0" fillId="0" borderId="18" xfId="0" quotePrefix="1" applyFill="1" applyBorder="1" applyAlignment="1">
      <alignment horizontal="center"/>
    </xf>
    <xf numFmtId="0" fontId="0" fillId="0" borderId="19" xfId="0" quotePrefix="1" applyFill="1" applyBorder="1" applyAlignment="1">
      <alignment horizontal="center"/>
    </xf>
    <xf numFmtId="0" fontId="0" fillId="6" borderId="1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7" fillId="0" borderId="22" xfId="0" applyFont="1" applyBorder="1" applyAlignment="1">
      <alignment horizontal="right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17" fontId="0" fillId="0" borderId="35" xfId="0" quotePrefix="1" applyNumberFormat="1" applyBorder="1" applyAlignment="1">
      <alignment horizontal="center"/>
    </xf>
    <xf numFmtId="17" fontId="0" fillId="0" borderId="36" xfId="0" quotePrefix="1" applyNumberFormat="1" applyBorder="1" applyAlignment="1">
      <alignment horizontal="center"/>
    </xf>
    <xf numFmtId="16" fontId="0" fillId="0" borderId="35" xfId="0" quotePrefix="1" applyNumberFormat="1" applyBorder="1" applyAlignment="1">
      <alignment horizontal="center"/>
    </xf>
    <xf numFmtId="16" fontId="0" fillId="0" borderId="10" xfId="0" quotePrefix="1" applyNumberFormat="1" applyBorder="1" applyAlignment="1">
      <alignment horizontal="center"/>
    </xf>
    <xf numFmtId="16" fontId="0" fillId="0" borderId="36" xfId="0" quotePrefix="1" applyNumberFormat="1" applyBorder="1" applyAlignment="1">
      <alignment horizontal="center"/>
    </xf>
    <xf numFmtId="0" fontId="7" fillId="0" borderId="21" xfId="0" applyFont="1" applyBorder="1" applyAlignment="1">
      <alignment horizontal="right"/>
    </xf>
    <xf numFmtId="0" fontId="0" fillId="11" borderId="9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12" borderId="9" xfId="0" applyFont="1" applyFill="1" applyBorder="1" applyAlignment="1">
      <alignment horizontal="center"/>
    </xf>
    <xf numFmtId="0" fontId="7" fillId="12" borderId="10" xfId="0" applyFont="1" applyFill="1" applyBorder="1" applyAlignment="1">
      <alignment horizontal="center"/>
    </xf>
    <xf numFmtId="0" fontId="7" fillId="12" borderId="11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/>
    <xf numFmtId="0" fontId="12" fillId="0" borderId="0" xfId="0" applyFont="1" applyBorder="1"/>
    <xf numFmtId="0" fontId="12" fillId="0" borderId="22" xfId="0" applyFont="1" applyBorder="1"/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2" xfId="0" applyFont="1" applyBorder="1" applyAlignment="1">
      <alignment horizontal="center"/>
    </xf>
  </cellXfs>
  <cellStyles count="30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A41"/>
  <sheetViews>
    <sheetView tabSelected="1" topLeftCell="AI1" workbookViewId="0">
      <selection activeCell="AS4" sqref="AS4:AV18"/>
    </sheetView>
  </sheetViews>
  <sheetFormatPr baseColWidth="10" defaultRowHeight="16"/>
  <cols>
    <col min="2" max="2" width="14.1640625" customWidth="1"/>
    <col min="3" max="3" width="5" customWidth="1"/>
    <col min="4" max="5" width="4" bestFit="1" customWidth="1"/>
    <col min="6" max="6" width="3.1640625" bestFit="1" customWidth="1"/>
    <col min="7" max="7" width="4" bestFit="1" customWidth="1"/>
    <col min="8" max="9" width="3.5" bestFit="1" customWidth="1"/>
    <col min="10" max="10" width="3.1640625" bestFit="1" customWidth="1"/>
    <col min="11" max="11" width="6.6640625" customWidth="1"/>
    <col min="12" max="12" width="2.1640625" bestFit="1" customWidth="1"/>
    <col min="13" max="14" width="4.5" customWidth="1"/>
    <col min="15" max="15" width="6" hidden="1" customWidth="1"/>
    <col min="16" max="16" width="7" hidden="1" customWidth="1"/>
    <col min="17" max="17" width="9.5" hidden="1" customWidth="1"/>
    <col min="18" max="18" width="9.1640625" hidden="1" customWidth="1"/>
    <col min="19" max="19" width="8.1640625" hidden="1" customWidth="1"/>
    <col min="20" max="20" width="0" hidden="1" customWidth="1"/>
    <col min="22" max="22" width="11" customWidth="1"/>
    <col min="23" max="23" width="14.6640625" customWidth="1"/>
    <col min="24" max="24" width="5.6640625" bestFit="1" customWidth="1"/>
    <col min="25" max="25" width="8" bestFit="1" customWidth="1"/>
    <col min="28" max="28" width="13.83203125" customWidth="1"/>
    <col min="29" max="29" width="14.33203125" customWidth="1"/>
    <col min="30" max="30" width="5.6640625" bestFit="1" customWidth="1"/>
    <col min="31" max="31" width="8" bestFit="1" customWidth="1"/>
    <col min="34" max="34" width="13.1640625" bestFit="1" customWidth="1"/>
    <col min="35" max="35" width="14.5" customWidth="1"/>
    <col min="36" max="36" width="5.6640625" bestFit="1" customWidth="1"/>
    <col min="37" max="37" width="8" bestFit="1" customWidth="1"/>
    <col min="40" max="40" width="13" customWidth="1"/>
    <col min="42" max="42" width="5.6640625" bestFit="1" customWidth="1"/>
    <col min="43" max="43" width="5.5" customWidth="1"/>
    <col min="45" max="45" width="10.83203125" style="152"/>
    <col min="46" max="46" width="7.33203125" style="152" bestFit="1" customWidth="1"/>
    <col min="47" max="47" width="8.1640625" customWidth="1"/>
    <col min="48" max="48" width="23.33203125" customWidth="1"/>
  </cols>
  <sheetData>
    <row r="1" spans="1:53" ht="17" thickBot="1">
      <c r="A1" s="3" t="s">
        <v>20</v>
      </c>
      <c r="N1" s="68"/>
      <c r="O1" s="68"/>
      <c r="P1" s="68"/>
      <c r="Q1" s="68"/>
      <c r="R1" s="68"/>
    </row>
    <row r="2" spans="1:53" ht="17" thickBot="1">
      <c r="D2" s="127" t="s">
        <v>37</v>
      </c>
      <c r="E2" s="128"/>
      <c r="F2" s="128"/>
      <c r="G2" s="128"/>
      <c r="H2" s="128"/>
      <c r="I2" s="128"/>
      <c r="J2" s="128"/>
      <c r="K2" s="128"/>
      <c r="L2" s="128"/>
      <c r="M2" s="129"/>
      <c r="N2" s="83"/>
      <c r="O2" s="139" t="s">
        <v>46</v>
      </c>
      <c r="P2" s="140"/>
      <c r="Q2" s="140"/>
      <c r="R2" s="140"/>
      <c r="S2" s="141"/>
      <c r="U2" s="9"/>
      <c r="V2" s="10"/>
      <c r="W2" s="10"/>
      <c r="X2" s="10"/>
      <c r="Y2" s="10"/>
      <c r="Z2" s="11" t="s">
        <v>22</v>
      </c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53"/>
      <c r="AT2" s="153"/>
      <c r="AU2" s="10"/>
      <c r="AV2" s="12"/>
    </row>
    <row r="3" spans="1:53" ht="17" thickBot="1">
      <c r="D3" s="69" t="s">
        <v>25</v>
      </c>
      <c r="E3" s="130" t="s">
        <v>26</v>
      </c>
      <c r="F3" s="131"/>
      <c r="G3" s="132" t="s">
        <v>27</v>
      </c>
      <c r="H3" s="133"/>
      <c r="I3" s="133"/>
      <c r="J3" s="134"/>
      <c r="K3" s="107" t="s">
        <v>38</v>
      </c>
      <c r="L3" s="108"/>
      <c r="M3" s="109"/>
      <c r="N3" s="82"/>
      <c r="O3" s="93"/>
      <c r="P3" s="94"/>
      <c r="Q3" s="94"/>
      <c r="R3" s="94"/>
      <c r="S3" s="95"/>
      <c r="U3" s="135" t="s">
        <v>40</v>
      </c>
      <c r="V3" s="113"/>
      <c r="W3" s="113"/>
      <c r="X3" s="113"/>
      <c r="Y3" s="113"/>
      <c r="Z3" s="4"/>
      <c r="AA3" s="113" t="s">
        <v>40</v>
      </c>
      <c r="AB3" s="113"/>
      <c r="AC3" s="113"/>
      <c r="AD3" s="113"/>
      <c r="AE3" s="113"/>
      <c r="AF3" s="4"/>
      <c r="AG3" s="113" t="s">
        <v>40</v>
      </c>
      <c r="AH3" s="113"/>
      <c r="AI3" s="113"/>
      <c r="AJ3" s="113"/>
      <c r="AK3" s="113"/>
      <c r="AL3" s="4"/>
      <c r="AM3" s="113" t="s">
        <v>40</v>
      </c>
      <c r="AN3" s="113"/>
      <c r="AO3" s="113"/>
      <c r="AP3" s="113"/>
      <c r="AQ3" s="113"/>
      <c r="AR3" s="4"/>
      <c r="AS3" s="14"/>
      <c r="AT3" s="14"/>
      <c r="AU3" s="4"/>
      <c r="AV3" s="13"/>
    </row>
    <row r="4" spans="1:53" ht="17" thickBot="1">
      <c r="A4" s="5" t="s">
        <v>18</v>
      </c>
      <c r="B4" s="84" t="s">
        <v>21</v>
      </c>
      <c r="C4" s="84"/>
      <c r="D4" s="7"/>
      <c r="E4" s="5" t="s">
        <v>5</v>
      </c>
      <c r="F4" s="7" t="s">
        <v>6</v>
      </c>
      <c r="G4" s="5" t="s">
        <v>41</v>
      </c>
      <c r="H4" s="6" t="s">
        <v>42</v>
      </c>
      <c r="I4" s="6" t="s">
        <v>43</v>
      </c>
      <c r="J4" s="7" t="s">
        <v>44</v>
      </c>
      <c r="K4" s="145">
        <f>AM5</f>
        <v>1</v>
      </c>
      <c r="L4" s="146" t="s">
        <v>39</v>
      </c>
      <c r="M4" s="116">
        <f>AM9</f>
        <v>4</v>
      </c>
      <c r="O4" s="5" t="s">
        <v>19</v>
      </c>
      <c r="P4" s="6" t="s">
        <v>1</v>
      </c>
      <c r="Q4" s="6" t="s">
        <v>0</v>
      </c>
      <c r="R4" s="6" t="s">
        <v>23</v>
      </c>
      <c r="S4" s="7" t="s">
        <v>4</v>
      </c>
      <c r="U4" s="5" t="s">
        <v>2</v>
      </c>
      <c r="V4" s="6" t="s">
        <v>1</v>
      </c>
      <c r="W4" s="6" t="s">
        <v>0</v>
      </c>
      <c r="X4" s="6" t="s">
        <v>23</v>
      </c>
      <c r="Y4" s="7" t="s">
        <v>4</v>
      </c>
      <c r="Z4" s="4"/>
      <c r="AA4" s="5" t="s">
        <v>3</v>
      </c>
      <c r="AB4" s="6" t="s">
        <v>1</v>
      </c>
      <c r="AC4" s="6" t="s">
        <v>0</v>
      </c>
      <c r="AD4" s="6" t="s">
        <v>23</v>
      </c>
      <c r="AE4" s="7" t="s">
        <v>4</v>
      </c>
      <c r="AF4" s="4"/>
      <c r="AG4" s="5" t="s">
        <v>7</v>
      </c>
      <c r="AH4" s="6" t="s">
        <v>1</v>
      </c>
      <c r="AI4" s="6" t="s">
        <v>0</v>
      </c>
      <c r="AJ4" s="6" t="s">
        <v>23</v>
      </c>
      <c r="AK4" s="7" t="s">
        <v>4</v>
      </c>
      <c r="AL4" s="4"/>
      <c r="AM4" s="5" t="s">
        <v>8</v>
      </c>
      <c r="AN4" s="6" t="s">
        <v>1</v>
      </c>
      <c r="AO4" s="6" t="s">
        <v>0</v>
      </c>
      <c r="AP4" s="6" t="s">
        <v>23</v>
      </c>
      <c r="AQ4" s="7" t="s">
        <v>4</v>
      </c>
      <c r="AR4" s="4"/>
      <c r="AS4" s="105" t="s">
        <v>11</v>
      </c>
      <c r="AT4" s="154" t="s">
        <v>64</v>
      </c>
      <c r="AU4" s="150" t="s">
        <v>66</v>
      </c>
      <c r="AV4" s="147" t="s">
        <v>65</v>
      </c>
      <c r="AW4" s="114" t="s">
        <v>10</v>
      </c>
      <c r="AX4" s="114"/>
      <c r="AY4" s="114"/>
      <c r="AZ4" s="114"/>
      <c r="BA4" s="115"/>
    </row>
    <row r="5" spans="1:53">
      <c r="A5" s="25">
        <v>1</v>
      </c>
      <c r="B5" s="106" t="s">
        <v>49</v>
      </c>
      <c r="C5" s="67"/>
      <c r="D5" s="85">
        <f>U5</f>
        <v>1</v>
      </c>
      <c r="E5" s="72">
        <f>D5</f>
        <v>1</v>
      </c>
      <c r="F5" s="78">
        <f>AA20</f>
        <v>11</v>
      </c>
      <c r="G5" s="72">
        <f>AG6</f>
        <v>2</v>
      </c>
      <c r="H5" s="73">
        <f>AG11</f>
        <v>5</v>
      </c>
      <c r="I5" s="65">
        <f>AG17</f>
        <v>9</v>
      </c>
      <c r="J5" s="101">
        <v>14</v>
      </c>
      <c r="K5" s="118"/>
      <c r="L5" s="120"/>
      <c r="M5" s="117"/>
      <c r="O5" s="96">
        <f>U5</f>
        <v>1</v>
      </c>
      <c r="P5" s="10" t="str">
        <f>IF($D$22&gt;0,A21," ")</f>
        <v xml:space="preserve"> </v>
      </c>
      <c r="Q5" s="10" t="str">
        <f>IF($D$22&gt;0,B21," ")</f>
        <v xml:space="preserve"> </v>
      </c>
      <c r="R5" s="54"/>
      <c r="S5" s="70" t="str">
        <f>IF(R5&gt;0,IF(R5&gt;R6,"G"," ")," ")</f>
        <v xml:space="preserve"> </v>
      </c>
      <c r="U5" s="18">
        <f>IF(B32=0,1,B32)</f>
        <v>1</v>
      </c>
      <c r="V5" s="4">
        <f>IF(OR(A35&gt;0,A36&gt;0,A37&gt;0)," ",A5)</f>
        <v>1</v>
      </c>
      <c r="W5" s="4" t="str">
        <f>IF(V5=" "," ",IF(B5&gt;0,B5," "))</f>
        <v>LUNEL</v>
      </c>
      <c r="X5" s="53"/>
      <c r="Y5" s="33" t="s">
        <v>5</v>
      </c>
      <c r="Z5" s="4"/>
      <c r="AA5" s="23">
        <f>U5</f>
        <v>1</v>
      </c>
      <c r="AB5" s="66">
        <f>IF(A35&gt;0,A5,IF(Y5="G",V5,V6))</f>
        <v>1</v>
      </c>
      <c r="AC5" s="66" t="str">
        <f>IF(A35&gt;0,B5,IF(Y5="G",W5,W6))</f>
        <v>LUNEL</v>
      </c>
      <c r="AD5" s="53">
        <v>5</v>
      </c>
      <c r="AE5" s="33" t="str">
        <f>IF(AD5&gt;0,IF(AD5&gt;AD6,"G"," ")," ")</f>
        <v>G</v>
      </c>
      <c r="AF5" s="4"/>
      <c r="AG5" s="23">
        <f>U5</f>
        <v>1</v>
      </c>
      <c r="AH5" s="4">
        <f>IF(A36&gt;0,A5,IF(AE9="G",AB9,AB8))</f>
        <v>5</v>
      </c>
      <c r="AI5" s="4" t="str">
        <f>IF(A36&gt;0,B5,IF(AE9="G",AC9,AC8))</f>
        <v>MONTPELLIER</v>
      </c>
      <c r="AJ5" s="53">
        <v>2</v>
      </c>
      <c r="AK5" s="33" t="str">
        <f>IF(AJ5&gt;0,IF(AJ5&gt;AJ6,"G"," ")," ")</f>
        <v xml:space="preserve"> </v>
      </c>
      <c r="AL5" s="4"/>
      <c r="AM5" s="23">
        <f>U5</f>
        <v>1</v>
      </c>
      <c r="AN5" s="4">
        <f>IF(A37&gt;0,A5,IF(AK6="G",AH6,AH5))</f>
        <v>1</v>
      </c>
      <c r="AO5" s="4" t="str">
        <f>IF(A37&gt;0,B5,IF(AK6="G",AI6,AI5))</f>
        <v>LUNEL</v>
      </c>
      <c r="AP5" s="53">
        <v>6</v>
      </c>
      <c r="AQ5" s="33" t="str">
        <f>IF(AP5&gt;0,IF(AP5&gt;AP6,"G"," ")," ")</f>
        <v>G</v>
      </c>
      <c r="AR5" s="4"/>
      <c r="AS5" s="14">
        <v>1</v>
      </c>
      <c r="AT5" s="155">
        <f>IF(AQ5="G",AN5,AN6)</f>
        <v>1</v>
      </c>
      <c r="AU5" s="151" t="str">
        <f>IF(AT5=" "," ",IF(AS5=AT5,"=",IF(AS5&gt;AT5,-AS5+AT5,AT5-AS5)))</f>
        <v>=</v>
      </c>
      <c r="AV5" s="13" t="str">
        <f>IF(AQ5="G",AO5,AO6)</f>
        <v>LUNEL</v>
      </c>
      <c r="AW5" s="10"/>
      <c r="AX5" s="10"/>
      <c r="AY5" s="10"/>
      <c r="AZ5" s="10"/>
      <c r="BA5" s="12"/>
    </row>
    <row r="6" spans="1:53" ht="17" thickBot="1">
      <c r="A6" s="20">
        <v>2</v>
      </c>
      <c r="B6" s="106" t="s">
        <v>51</v>
      </c>
      <c r="C6" s="103"/>
      <c r="D6" s="85">
        <f>U27</f>
        <v>16</v>
      </c>
      <c r="E6" s="72">
        <f>AA12</f>
        <v>6</v>
      </c>
      <c r="F6" s="78">
        <f>AA23</f>
        <v>13</v>
      </c>
      <c r="G6" s="72">
        <f>AG8</f>
        <v>3</v>
      </c>
      <c r="H6" s="73">
        <f>AG14</f>
        <v>7</v>
      </c>
      <c r="I6" s="65">
        <v>12</v>
      </c>
      <c r="J6" s="101">
        <v>16</v>
      </c>
      <c r="K6" s="118"/>
      <c r="L6" s="120"/>
      <c r="M6" s="117"/>
      <c r="O6" s="97">
        <f>O5+1</f>
        <v>2</v>
      </c>
      <c r="P6" s="2" t="str">
        <f>IF($D$22&gt;0,A23," ")</f>
        <v xml:space="preserve"> </v>
      </c>
      <c r="Q6" s="2" t="str">
        <f>IF($D$22&gt;0,B23," ")</f>
        <v xml:space="preserve"> </v>
      </c>
      <c r="R6" s="56"/>
      <c r="S6" s="71" t="str">
        <f>IF(R6&gt;0,IF(R6&gt;R5,"G"," ")," ")</f>
        <v xml:space="preserve"> </v>
      </c>
      <c r="U6" s="19">
        <f>U5+1</f>
        <v>2</v>
      </c>
      <c r="V6" s="2">
        <f>IF($D$22&gt;0,IF(S6=" ",P5,P6),IF(OR(A35&gt;0,A36&gt;0,A37&gt;0)," ",A21))</f>
        <v>16</v>
      </c>
      <c r="W6" s="2" t="str">
        <f>IF($D$22&gt;0,IF(S6=" ",Q5,Q6),IF(V6=" "," ",IF(B21&gt;0,B21," ")))</f>
        <v>/</v>
      </c>
      <c r="X6" s="56"/>
      <c r="Y6" s="34" t="str">
        <f>IF(X6&gt;0,IF(X6&gt;X5,"G"," ")," ")</f>
        <v xml:space="preserve"> </v>
      </c>
      <c r="Z6" s="4"/>
      <c r="AA6" s="24">
        <f>U6</f>
        <v>2</v>
      </c>
      <c r="AB6" s="63">
        <f>IF(A35&gt;0,A12,IF(Y9="G",V9,V8))</f>
        <v>9</v>
      </c>
      <c r="AC6" s="63" t="str">
        <f>IF(A35&gt;0,B12,IF(Y9="G",W9,W8))</f>
        <v>CAHORS</v>
      </c>
      <c r="AD6" s="56">
        <v>3</v>
      </c>
      <c r="AE6" s="34" t="str">
        <f>IF(AD6&gt;0,IF(AD6&gt;AD5,"G"," ")," ")</f>
        <v xml:space="preserve"> </v>
      </c>
      <c r="AF6" s="4"/>
      <c r="AG6" s="24">
        <f>U6</f>
        <v>2</v>
      </c>
      <c r="AH6" s="2">
        <f>IF(A36&gt;0,A8,IF(AE5="G",AB5,AB6))</f>
        <v>1</v>
      </c>
      <c r="AI6" s="2" t="str">
        <f>IF(A36&gt;0,B8,IF(AE5="G",AC5,AC6))</f>
        <v>LUNEL</v>
      </c>
      <c r="AJ6" s="56">
        <v>6</v>
      </c>
      <c r="AK6" s="34" t="str">
        <f>IF(AJ6&gt;0,IF(AJ6&gt;AJ5,"G"," ")," ")</f>
        <v>G</v>
      </c>
      <c r="AL6" s="4"/>
      <c r="AM6" s="24">
        <f>U6</f>
        <v>2</v>
      </c>
      <c r="AN6" s="2">
        <f>IF(A37&gt;0,A6,IF(AK8="G",AH8,AH9))</f>
        <v>3</v>
      </c>
      <c r="AO6" s="2" t="str">
        <f>IF(A37&gt;0,B6,IF(AK8="G",AI8,AI9))</f>
        <v>ALES</v>
      </c>
      <c r="AP6" s="56">
        <v>2</v>
      </c>
      <c r="AQ6" s="34" t="str">
        <f>IF(AP6&gt;0,IF(AP6&gt;AP5,"G"," ")," ")</f>
        <v xml:space="preserve"> </v>
      </c>
      <c r="AR6" s="4"/>
      <c r="AS6" s="14">
        <v>2</v>
      </c>
      <c r="AT6" s="155">
        <f>IF(AQ5="G",AN6,AN5)</f>
        <v>3</v>
      </c>
      <c r="AU6" s="151">
        <f t="shared" ref="AU6:AU28" si="0">IF(AT6=" "," ",IF(AS6=AT6,"=",IF(AS6&gt;AT6,-AS6+AT6,AT6-AS6)))</f>
        <v>1</v>
      </c>
      <c r="AV6" s="13" t="str">
        <f>IF(AQ5="G",AO6,AO5)</f>
        <v>ALES</v>
      </c>
      <c r="AW6" s="4"/>
      <c r="AX6" s="4"/>
      <c r="AY6" s="14" t="str">
        <f>AV5</f>
        <v>LUNEL</v>
      </c>
      <c r="AZ6" s="4"/>
      <c r="BA6" s="13"/>
    </row>
    <row r="7" spans="1:53" ht="17" thickBot="1">
      <c r="A7" s="20">
        <v>3</v>
      </c>
      <c r="B7" s="106" t="s">
        <v>50</v>
      </c>
      <c r="C7" s="103"/>
      <c r="D7" s="85">
        <f>U17</f>
        <v>9</v>
      </c>
      <c r="E7" s="72">
        <f>AA14</f>
        <v>7</v>
      </c>
      <c r="F7" s="78">
        <v>15</v>
      </c>
      <c r="G7" s="72">
        <f>AG9</f>
        <v>4</v>
      </c>
      <c r="H7" s="73">
        <f>AH15</f>
        <v>6</v>
      </c>
      <c r="I7" s="65">
        <v>11</v>
      </c>
      <c r="J7" s="101">
        <v>15</v>
      </c>
      <c r="K7" s="118"/>
      <c r="L7" s="120"/>
      <c r="M7" s="117"/>
      <c r="O7" s="30"/>
      <c r="P7" s="31"/>
      <c r="Q7" s="31"/>
      <c r="R7" s="4"/>
      <c r="S7" s="90"/>
      <c r="U7" s="30"/>
      <c r="V7" s="31"/>
      <c r="W7" s="31"/>
      <c r="X7" s="4"/>
      <c r="Y7" s="32"/>
      <c r="Z7" s="31"/>
      <c r="AA7" s="32"/>
      <c r="AB7" s="31"/>
      <c r="AC7" s="31"/>
      <c r="AD7" s="31"/>
      <c r="AE7" s="32"/>
      <c r="AF7" s="31"/>
      <c r="AG7" s="32"/>
      <c r="AH7" s="31"/>
      <c r="AI7" s="31"/>
      <c r="AJ7" s="31"/>
      <c r="AK7" s="32"/>
      <c r="AL7" s="31"/>
      <c r="AM7" s="14" t="s">
        <v>9</v>
      </c>
      <c r="AN7" s="4"/>
      <c r="AO7" s="4"/>
      <c r="AP7" s="4"/>
      <c r="AQ7" s="32"/>
      <c r="AR7" s="4"/>
      <c r="AS7" s="14">
        <v>3</v>
      </c>
      <c r="AT7" s="155">
        <f>IF(AQ8="G",AN8,AN9)</f>
        <v>5</v>
      </c>
      <c r="AU7" s="151">
        <f t="shared" si="0"/>
        <v>2</v>
      </c>
      <c r="AV7" s="13" t="str">
        <f>IF(AQ8="G",AO8,AO9)</f>
        <v>MONTPELLIER</v>
      </c>
      <c r="AW7" s="4"/>
      <c r="AX7" s="15" t="str">
        <f>AV6</f>
        <v>ALES</v>
      </c>
      <c r="AY7" s="110">
        <v>1</v>
      </c>
      <c r="AZ7" s="4"/>
      <c r="BA7" s="13"/>
    </row>
    <row r="8" spans="1:53" ht="17" thickBot="1">
      <c r="A8" s="20">
        <v>4</v>
      </c>
      <c r="B8" s="106" t="s">
        <v>53</v>
      </c>
      <c r="C8" s="103"/>
      <c r="D8" s="85">
        <f>U14</f>
        <v>7</v>
      </c>
      <c r="E8" s="72">
        <f>AA9</f>
        <v>4</v>
      </c>
      <c r="F8" s="78">
        <v>10</v>
      </c>
      <c r="G8" s="72">
        <f>AG5</f>
        <v>1</v>
      </c>
      <c r="H8" s="73">
        <f>AG12</f>
        <v>6</v>
      </c>
      <c r="I8" s="65">
        <f>AG18</f>
        <v>10</v>
      </c>
      <c r="J8" s="101">
        <v>13</v>
      </c>
      <c r="K8" s="118"/>
      <c r="L8" s="120"/>
      <c r="M8" s="117"/>
      <c r="O8" s="98">
        <f>O6+1</f>
        <v>3</v>
      </c>
      <c r="P8" s="1" t="str">
        <f>IF($D$22&gt;0,A14," ")</f>
        <v xml:space="preserve"> </v>
      </c>
      <c r="Q8" s="1" t="str">
        <f>IF($D$22&gt;0,B14," ")</f>
        <v xml:space="preserve"> </v>
      </c>
      <c r="R8" s="55"/>
      <c r="S8" s="91" t="str">
        <f>IF(R8&gt;0,IF(R8&gt;R9,"G"," ")," ")</f>
        <v xml:space="preserve"> </v>
      </c>
      <c r="U8" s="21">
        <f>U6+1</f>
        <v>3</v>
      </c>
      <c r="V8" s="1">
        <f>IF($D$22&gt;0,IF(S9=" ",P8,P9),IF(OR(A35&gt;0,A36&gt;0,A37&gt;0)," ",A14))</f>
        <v>9</v>
      </c>
      <c r="W8" s="1" t="str">
        <f>IF($D$22&gt;0,IF(S9=" ",Q8,Q9),IF(V8=" "," ",IF(B14&gt;0,B14," ")))</f>
        <v>CAHORS</v>
      </c>
      <c r="X8" s="55">
        <v>6</v>
      </c>
      <c r="Y8" s="35" t="str">
        <f>IF(X8&gt;0,IF(X8&gt;X9,"G"," ")," ")</f>
        <v>G</v>
      </c>
      <c r="Z8" s="4"/>
      <c r="AA8" s="37">
        <f>U8</f>
        <v>3</v>
      </c>
      <c r="AB8" s="38">
        <f>IF(A35&gt;0,A9,IF(Y11="G",V11,V12))</f>
        <v>5</v>
      </c>
      <c r="AC8" s="38" t="str">
        <f>IF(A35&gt;0,B9,IF(Y11="G",W11,W12))</f>
        <v>MONTPELLIER</v>
      </c>
      <c r="AD8" s="55">
        <v>6</v>
      </c>
      <c r="AE8" s="35" t="str">
        <f>IF(AD8&gt;0,IF(AD8&gt;AD9,"G"," ")," ")</f>
        <v>G</v>
      </c>
      <c r="AF8" s="39"/>
      <c r="AG8" s="37">
        <f>U8</f>
        <v>3</v>
      </c>
      <c r="AH8" s="38">
        <f>IF(A36&gt;0,A7,IF(AE12="G",AB12,AB11))</f>
        <v>2</v>
      </c>
      <c r="AI8" s="38" t="str">
        <f>IF(A36&gt;0,B7,IF(AE12="G",AC12,AC11))</f>
        <v>LATTES ST JEAN DE VEDAS</v>
      </c>
      <c r="AJ8" s="55">
        <v>2</v>
      </c>
      <c r="AK8" s="35" t="str">
        <f>IF(AJ8&gt;0,IF(AJ8&gt;AJ9,"G"," ")," ")</f>
        <v xml:space="preserve"> </v>
      </c>
      <c r="AL8" s="39"/>
      <c r="AM8" s="37">
        <f>U8</f>
        <v>3</v>
      </c>
      <c r="AN8" s="38">
        <f>IF(AK8="G",AH9,AH8)</f>
        <v>2</v>
      </c>
      <c r="AO8" s="38" t="str">
        <f>IF(AK8="G",AI9,AI8)</f>
        <v>LATTES ST JEAN DE VEDAS</v>
      </c>
      <c r="AP8" s="55">
        <v>2</v>
      </c>
      <c r="AQ8" s="35" t="str">
        <f>IF(AP8&gt;0,IF(AP8&gt;AP9,"G"," ")," ")</f>
        <v xml:space="preserve"> </v>
      </c>
      <c r="AR8" s="39"/>
      <c r="AS8" s="14">
        <v>4</v>
      </c>
      <c r="AT8" s="155">
        <f>IF(AQ8="G",AN9,AN8)</f>
        <v>2</v>
      </c>
      <c r="AU8" s="151">
        <f t="shared" si="0"/>
        <v>-2</v>
      </c>
      <c r="AV8" s="13" t="str">
        <f>IF(AQ8="G",AO9,AO8)</f>
        <v>LATTES ST JEAN DE VEDAS</v>
      </c>
      <c r="AW8" s="4"/>
      <c r="AX8" s="110">
        <v>2</v>
      </c>
      <c r="AY8" s="111"/>
      <c r="AZ8" s="4" t="str">
        <f>AV7</f>
        <v>MONTPELLIER</v>
      </c>
      <c r="BA8" s="13"/>
    </row>
    <row r="9" spans="1:53" ht="17" thickBot="1">
      <c r="A9" s="20">
        <v>5</v>
      </c>
      <c r="B9" s="106" t="s">
        <v>58</v>
      </c>
      <c r="C9" s="103"/>
      <c r="D9" s="85">
        <f>U11</f>
        <v>5</v>
      </c>
      <c r="E9" s="72">
        <f>AA8</f>
        <v>3</v>
      </c>
      <c r="F9" s="78">
        <f>AA17</f>
        <v>9</v>
      </c>
      <c r="G9" s="72">
        <f>AG5</f>
        <v>1</v>
      </c>
      <c r="H9" s="73">
        <f>AG12</f>
        <v>6</v>
      </c>
      <c r="I9" s="65">
        <f>AG18</f>
        <v>10</v>
      </c>
      <c r="J9" s="101">
        <f>AG23</f>
        <v>13</v>
      </c>
      <c r="K9" s="118"/>
      <c r="L9" s="120"/>
      <c r="M9" s="117"/>
      <c r="O9" s="97">
        <f>O8+1</f>
        <v>4</v>
      </c>
      <c r="P9" s="2" t="str">
        <f>IF($D$22&gt;0,A30," ")</f>
        <v xml:space="preserve"> </v>
      </c>
      <c r="Q9" s="2" t="str">
        <f>IF($D$22&gt;0,B30," ")</f>
        <v xml:space="preserve"> </v>
      </c>
      <c r="R9" s="56"/>
      <c r="S9" s="71" t="str">
        <f>IF(R9&gt;0,IF(R9&gt;R8,"G"," ")," ")</f>
        <v xml:space="preserve"> </v>
      </c>
      <c r="U9" s="19">
        <f>U8+1</f>
        <v>4</v>
      </c>
      <c r="V9" s="2">
        <f>IF(OR(A35&gt;0,A36&gt;0,A37&gt;0)," ",A12)</f>
        <v>8</v>
      </c>
      <c r="W9" s="2" t="str">
        <f>IF(V9=" "," ",IF(B12&gt;0,B12," "))</f>
        <v>NIMES</v>
      </c>
      <c r="X9" s="56">
        <v>2</v>
      </c>
      <c r="Y9" s="34" t="str">
        <f>IF(X9&gt;0,IF(X9&gt;X8,"G"," ")," ")</f>
        <v xml:space="preserve"> </v>
      </c>
      <c r="Z9" s="4"/>
      <c r="AA9" s="40">
        <f>U9</f>
        <v>4</v>
      </c>
      <c r="AB9" s="41">
        <f>IF(A35&gt;0,A8,IF(Y14="G",V14,V15))</f>
        <v>4</v>
      </c>
      <c r="AC9" s="41" t="str">
        <f>IF(A35&gt;0,B8,IF(Y14="G",W14,W15))</f>
        <v>PERPIGNAN</v>
      </c>
      <c r="AD9" s="56">
        <v>2</v>
      </c>
      <c r="AE9" s="34" t="str">
        <f>IF(AD9&gt;0,IF(AD9&gt;AD8,"G"," ")," ")</f>
        <v xml:space="preserve"> </v>
      </c>
      <c r="AF9" s="39"/>
      <c r="AG9" s="40">
        <f>U9</f>
        <v>4</v>
      </c>
      <c r="AH9" s="41">
        <f>IF(A36&gt;0,A6,IF(AE14="G",AB14,AB15))</f>
        <v>3</v>
      </c>
      <c r="AI9" s="41" t="str">
        <f>IF(A36&gt;0,B6,IF(AE14="G",AC14,AC15))</f>
        <v>ALES</v>
      </c>
      <c r="AJ9" s="56">
        <v>6</v>
      </c>
      <c r="AK9" s="34" t="str">
        <f>IF(AJ9&gt;0,IF(AJ9&gt;AJ8,"G"," ")," ")</f>
        <v>G</v>
      </c>
      <c r="AL9" s="39"/>
      <c r="AM9" s="40">
        <f>U9</f>
        <v>4</v>
      </c>
      <c r="AN9" s="41">
        <f>IF(AK6="G",AH5,AH6)</f>
        <v>5</v>
      </c>
      <c r="AO9" s="41" t="str">
        <f>IF(AK6="G",AI5,AI6)</f>
        <v>MONTPELLIER</v>
      </c>
      <c r="AP9" s="56">
        <v>6</v>
      </c>
      <c r="AQ9" s="34" t="str">
        <f>IF(AP9&gt;0,IF(AP9&gt;AP8,"G"," ")," ")</f>
        <v>G</v>
      </c>
      <c r="AR9" s="39"/>
      <c r="AS9" s="14">
        <v>5</v>
      </c>
      <c r="AT9" s="155">
        <f>IF(AQ11="G",AN11,AN12)</f>
        <v>6</v>
      </c>
      <c r="AU9" s="151">
        <f t="shared" si="0"/>
        <v>1</v>
      </c>
      <c r="AV9" s="13" t="str">
        <f>IF(AQ11="G",AO11,AO12)</f>
        <v>LE CRES</v>
      </c>
      <c r="AW9" s="4"/>
      <c r="AX9" s="112"/>
      <c r="AY9" s="112"/>
      <c r="AZ9" s="8">
        <v>3</v>
      </c>
      <c r="BA9" s="13"/>
    </row>
    <row r="10" spans="1:53" ht="17" thickBot="1">
      <c r="A10" s="20">
        <v>6</v>
      </c>
      <c r="B10" s="106" t="s">
        <v>52</v>
      </c>
      <c r="C10" s="103"/>
      <c r="D10" s="85">
        <f>U21</f>
        <v>12</v>
      </c>
      <c r="E10" s="72">
        <f>AA15</f>
        <v>8</v>
      </c>
      <c r="F10" s="78">
        <f>AA17</f>
        <v>9</v>
      </c>
      <c r="G10" s="72">
        <f>AG9</f>
        <v>4</v>
      </c>
      <c r="H10" s="73">
        <f>AG15</f>
        <v>8</v>
      </c>
      <c r="I10" s="65">
        <f>AG18</f>
        <v>10</v>
      </c>
      <c r="J10" s="101">
        <f>AG23</f>
        <v>13</v>
      </c>
      <c r="K10" s="118"/>
      <c r="L10" s="120"/>
      <c r="M10" s="117"/>
      <c r="O10" s="30"/>
      <c r="P10" s="31"/>
      <c r="Q10" s="31"/>
      <c r="R10" s="31"/>
      <c r="S10" s="90"/>
      <c r="U10" s="30"/>
      <c r="V10" s="31"/>
      <c r="W10" s="31"/>
      <c r="X10" s="31"/>
      <c r="Y10" s="32"/>
      <c r="Z10" s="31"/>
      <c r="AA10" s="42"/>
      <c r="AB10" s="43"/>
      <c r="AC10" s="43"/>
      <c r="AD10" s="43"/>
      <c r="AE10" s="42"/>
      <c r="AF10" s="43"/>
      <c r="AG10" s="126"/>
      <c r="AH10" s="126"/>
      <c r="AI10" s="126"/>
      <c r="AJ10" s="126"/>
      <c r="AK10" s="126"/>
      <c r="AL10" s="43"/>
      <c r="AM10" s="126"/>
      <c r="AN10" s="126"/>
      <c r="AO10" s="126"/>
      <c r="AP10" s="126"/>
      <c r="AQ10" s="126"/>
      <c r="AR10" s="39"/>
      <c r="AS10" s="14">
        <v>6</v>
      </c>
      <c r="AT10" s="155">
        <f>IF(AQ11="G",AN12,AN11)</f>
        <v>4</v>
      </c>
      <c r="AU10" s="151">
        <f t="shared" si="0"/>
        <v>-2</v>
      </c>
      <c r="AV10" s="13" t="str">
        <f>IF(AQ11="G",AO12,AO11)</f>
        <v>PERPIGNAN</v>
      </c>
      <c r="AW10" s="16"/>
      <c r="AX10" s="16"/>
      <c r="AY10" s="16"/>
      <c r="AZ10" s="16"/>
      <c r="BA10" s="17"/>
    </row>
    <row r="11" spans="1:53">
      <c r="A11" s="20">
        <v>7</v>
      </c>
      <c r="B11" s="106" t="s">
        <v>54</v>
      </c>
      <c r="C11" s="103"/>
      <c r="D11" s="85">
        <f>U23</f>
        <v>13</v>
      </c>
      <c r="E11" s="72">
        <f>AA11</f>
        <v>5</v>
      </c>
      <c r="F11" s="78">
        <f>AA24</f>
        <v>14</v>
      </c>
      <c r="G11" s="72">
        <f>AG8</f>
        <v>3</v>
      </c>
      <c r="H11" s="73">
        <f>AG14</f>
        <v>7</v>
      </c>
      <c r="I11" s="65">
        <f>AG21</f>
        <v>12</v>
      </c>
      <c r="J11" s="101">
        <f>AG27</f>
        <v>16</v>
      </c>
      <c r="K11" s="118"/>
      <c r="L11" s="120"/>
      <c r="M11" s="117"/>
      <c r="O11" s="98">
        <f>O9+1</f>
        <v>5</v>
      </c>
      <c r="P11" s="1" t="str">
        <f>IF($D$22&gt;0,A17," ")</f>
        <v xml:space="preserve"> </v>
      </c>
      <c r="Q11" s="1" t="str">
        <f>IF($D$22&gt;0,B17," ")</f>
        <v xml:space="preserve"> </v>
      </c>
      <c r="R11" s="55"/>
      <c r="S11" s="91" t="str">
        <f>IF(R11&gt;0,IF(R11&gt;R12,"G"," ")," ")</f>
        <v xml:space="preserve"> </v>
      </c>
      <c r="U11" s="21">
        <f>U9+1</f>
        <v>5</v>
      </c>
      <c r="V11" s="1">
        <f>IF(OR(A35&gt;0,A36&gt;0,A37&gt;0)," ",A9)</f>
        <v>5</v>
      </c>
      <c r="W11" s="1" t="str">
        <f>IF(V11=" "," ",IF(B9&gt;0,B9," "))</f>
        <v>MONTPELLIER</v>
      </c>
      <c r="X11" s="55">
        <v>6</v>
      </c>
      <c r="Y11" s="35" t="str">
        <f>IF(X11&gt;0,IF(X11&gt;X12,"G"," ")," ")</f>
        <v>G</v>
      </c>
      <c r="Z11" s="4"/>
      <c r="AA11" s="37">
        <f>U11</f>
        <v>5</v>
      </c>
      <c r="AB11" s="38">
        <f>IF(A35&gt;0,A11,IF(Y23="G",V23,V24))</f>
        <v>7</v>
      </c>
      <c r="AC11" s="38" t="str">
        <f>IF(A35&gt;0,B11,IF(Y23="G",W23,W24))</f>
        <v>ST CYPRIEN</v>
      </c>
      <c r="AD11" s="55">
        <v>1</v>
      </c>
      <c r="AE11" s="35" t="str">
        <f>IF(AD11&gt;0,IF(AD11&gt;AD12,"G"," ")," ")</f>
        <v xml:space="preserve"> </v>
      </c>
      <c r="AF11" s="39"/>
      <c r="AG11" s="44">
        <f>U11</f>
        <v>5</v>
      </c>
      <c r="AH11" s="38">
        <f>IF(AE5="G",AB6,AB5)</f>
        <v>9</v>
      </c>
      <c r="AI11" s="38" t="str">
        <f>IF(AE5="G",AC6,AC5)</f>
        <v>CAHORS</v>
      </c>
      <c r="AJ11" s="55">
        <v>2</v>
      </c>
      <c r="AK11" s="35" t="str">
        <f>IF(AJ11&gt;0,IF(AJ11&gt;AJ12,"G"," ")," ")</f>
        <v xml:space="preserve"> </v>
      </c>
      <c r="AL11" s="39"/>
      <c r="AM11" s="44">
        <f>U11</f>
        <v>5</v>
      </c>
      <c r="AN11" s="38">
        <f>IF(AK12="G",AH12,AH11)</f>
        <v>4</v>
      </c>
      <c r="AO11" s="38" t="str">
        <f>IF(AK12="G",AI12,AI11)</f>
        <v>PERPIGNAN</v>
      </c>
      <c r="AP11" s="55">
        <v>4</v>
      </c>
      <c r="AQ11" s="35" t="str">
        <f>IF(AP11&gt;0,IF(AP11&gt;AP12,"G"," ")," ")</f>
        <v xml:space="preserve"> </v>
      </c>
      <c r="AR11" s="39"/>
      <c r="AS11" s="14">
        <v>7</v>
      </c>
      <c r="AT11" s="155">
        <f>IF(AQ15="G",AN15,AN14)</f>
        <v>7</v>
      </c>
      <c r="AU11" s="151" t="str">
        <f t="shared" si="0"/>
        <v>=</v>
      </c>
      <c r="AV11" s="13" t="str">
        <f>IF(AQ15="G",AO15,AO14)</f>
        <v>ST CYPRIEN</v>
      </c>
    </row>
    <row r="12" spans="1:53" ht="17" thickBot="1">
      <c r="A12" s="26">
        <v>8</v>
      </c>
      <c r="B12" s="106" t="s">
        <v>55</v>
      </c>
      <c r="C12" s="104"/>
      <c r="D12" s="81">
        <f>U9</f>
        <v>4</v>
      </c>
      <c r="E12" s="74">
        <f>AA6</f>
        <v>2</v>
      </c>
      <c r="F12" s="79">
        <v>12</v>
      </c>
      <c r="G12" s="74">
        <f>E12</f>
        <v>2</v>
      </c>
      <c r="H12" s="75">
        <f>AG11</f>
        <v>5</v>
      </c>
      <c r="I12" s="76">
        <f>AH17</f>
        <v>8</v>
      </c>
      <c r="J12" s="77">
        <f>AG24</f>
        <v>14</v>
      </c>
      <c r="K12" s="118"/>
      <c r="L12" s="120"/>
      <c r="M12" s="117"/>
      <c r="O12" s="97">
        <f>O11+1</f>
        <v>6</v>
      </c>
      <c r="P12" s="2" t="str">
        <f>IF($D$22&gt;0,A27," ")</f>
        <v xml:space="preserve"> </v>
      </c>
      <c r="Q12" s="2" t="str">
        <f>IF($D$22&gt;0,B27," ")</f>
        <v xml:space="preserve"> </v>
      </c>
      <c r="R12" s="56"/>
      <c r="S12" s="71" t="str">
        <f>IF(R12&gt;0,IF(R12&gt;R11,"G"," ")," ")</f>
        <v xml:space="preserve"> </v>
      </c>
      <c r="U12" s="19">
        <f>U11+1</f>
        <v>6</v>
      </c>
      <c r="V12" s="2">
        <f>IF($D$22&gt;0,IF(S12=" ",P11,P12),IF(OR(A35&gt;0,A36&gt;0,A37&gt;0)," ",A17))</f>
        <v>12</v>
      </c>
      <c r="W12" s="2" t="str">
        <f>IF($D$22&gt;0,IF(S12=" ",Q11,Q12),IF(V12=" "," ",IF(B17&gt;0,B17," ")))</f>
        <v>TOURNEFEUILLE</v>
      </c>
      <c r="X12" s="56">
        <v>0</v>
      </c>
      <c r="Y12" s="34" t="str">
        <f>IF(X12&gt;0,IF(X12&gt;X11,"G"," ")," ")</f>
        <v xml:space="preserve"> </v>
      </c>
      <c r="Z12" s="4"/>
      <c r="AA12" s="40">
        <f>U12</f>
        <v>6</v>
      </c>
      <c r="AB12" s="41">
        <f>IF(A35&gt;0,A6,IF(Y27="G",V27,V26))</f>
        <v>2</v>
      </c>
      <c r="AC12" s="41" t="str">
        <f>IF(A35&gt;0,B6,IF(Y27="G",W27,W26))</f>
        <v>LATTES ST JEAN DE VEDAS</v>
      </c>
      <c r="AD12" s="56">
        <v>5</v>
      </c>
      <c r="AE12" s="34" t="str">
        <f>IF(AD12&gt;0,IF(AD12&gt;AD11,"G"," ")," ")</f>
        <v>G</v>
      </c>
      <c r="AF12" s="39"/>
      <c r="AG12" s="45">
        <f>U12</f>
        <v>6</v>
      </c>
      <c r="AH12" s="41">
        <f>IF(AE9="G",AB8,AB9)</f>
        <v>4</v>
      </c>
      <c r="AI12" s="41" t="str">
        <f>IF(AE9="G",AC8,AC9)</f>
        <v>PERPIGNAN</v>
      </c>
      <c r="AJ12" s="56">
        <v>6</v>
      </c>
      <c r="AK12" s="34" t="str">
        <f>IF(AJ12&gt;0,IF(AJ12&gt;AJ11,"G"," ")," ")</f>
        <v>G</v>
      </c>
      <c r="AL12" s="39"/>
      <c r="AM12" s="45">
        <f>U12</f>
        <v>6</v>
      </c>
      <c r="AN12" s="41">
        <f>IF(AK15="G",AH15,AH14)</f>
        <v>6</v>
      </c>
      <c r="AO12" s="41" t="str">
        <f>IF(AK15="G",AI15,AI14)</f>
        <v>LE CRES</v>
      </c>
      <c r="AP12" s="56">
        <v>5</v>
      </c>
      <c r="AQ12" s="34" t="str">
        <f>IF(AP12&gt;0,IF(AP12&gt;AP11,"G"," ")," ")</f>
        <v>G</v>
      </c>
      <c r="AR12" s="39"/>
      <c r="AS12" s="14">
        <v>8</v>
      </c>
      <c r="AT12" s="155">
        <f>IF(AQ15="G",AN14,AN15)</f>
        <v>9</v>
      </c>
      <c r="AU12" s="151">
        <f t="shared" si="0"/>
        <v>1</v>
      </c>
      <c r="AV12" s="13" t="str">
        <f>IF(AQ15="G",AO14,AO15)</f>
        <v>CAHORS</v>
      </c>
    </row>
    <row r="13" spans="1:53" ht="17" thickBot="1">
      <c r="A13" s="136" t="s">
        <v>45</v>
      </c>
      <c r="B13" s="137"/>
      <c r="C13" s="137"/>
      <c r="D13" s="137"/>
      <c r="E13" s="137"/>
      <c r="F13" s="137"/>
      <c r="G13" s="137"/>
      <c r="H13" s="137"/>
      <c r="I13" s="137"/>
      <c r="J13" s="138"/>
      <c r="K13" s="118"/>
      <c r="L13" s="120"/>
      <c r="M13" s="117"/>
      <c r="O13" s="30"/>
      <c r="P13" s="31"/>
      <c r="Q13" s="31"/>
      <c r="R13" s="4"/>
      <c r="S13" s="90"/>
      <c r="U13" s="30"/>
      <c r="V13" s="31"/>
      <c r="W13" s="31"/>
      <c r="X13" s="4"/>
      <c r="Y13" s="32"/>
      <c r="Z13" s="31"/>
      <c r="AA13" s="42"/>
      <c r="AB13" s="43"/>
      <c r="AC13" s="43"/>
      <c r="AD13" s="43"/>
      <c r="AE13" s="42"/>
      <c r="AF13" s="39"/>
      <c r="AG13" s="126"/>
      <c r="AH13" s="126"/>
      <c r="AI13" s="126"/>
      <c r="AJ13" s="126"/>
      <c r="AK13" s="126"/>
      <c r="AL13" s="39"/>
      <c r="AM13" s="126"/>
      <c r="AN13" s="126"/>
      <c r="AO13" s="126"/>
      <c r="AP13" s="126"/>
      <c r="AQ13" s="126"/>
      <c r="AR13" s="39"/>
      <c r="AS13" s="14">
        <v>9</v>
      </c>
      <c r="AT13" s="155">
        <f>IF(AQ17="G",AN17,AN18)</f>
        <v>8</v>
      </c>
      <c r="AU13" s="151">
        <f t="shared" si="0"/>
        <v>-1</v>
      </c>
      <c r="AV13" s="13" t="str">
        <f>IF(AQ17="G",AO17,AO18)</f>
        <v>NIMES</v>
      </c>
    </row>
    <row r="14" spans="1:53">
      <c r="A14" s="20">
        <v>9</v>
      </c>
      <c r="B14" s="106" t="s">
        <v>57</v>
      </c>
      <c r="C14" s="86">
        <f>O8</f>
        <v>3</v>
      </c>
      <c r="D14" s="80">
        <f>U8</f>
        <v>3</v>
      </c>
      <c r="E14" s="72">
        <v>2</v>
      </c>
      <c r="F14" s="78">
        <f>AA21</f>
        <v>12</v>
      </c>
      <c r="G14" s="72">
        <v>2</v>
      </c>
      <c r="H14" s="73">
        <v>5</v>
      </c>
      <c r="I14" s="65">
        <f>AG17</f>
        <v>9</v>
      </c>
      <c r="J14" s="101">
        <v>14</v>
      </c>
      <c r="K14" s="118"/>
      <c r="L14" s="120"/>
      <c r="M14" s="117"/>
      <c r="O14" s="98">
        <f>O12+1</f>
        <v>7</v>
      </c>
      <c r="P14" s="1" t="str">
        <f>IF($D$22&gt;0,A18," ")</f>
        <v xml:space="preserve"> </v>
      </c>
      <c r="Q14" s="1" t="str">
        <f>IF($D$22&gt;0,B18," ")</f>
        <v xml:space="preserve"> </v>
      </c>
      <c r="R14" s="55"/>
      <c r="S14" s="91" t="str">
        <f>IF(R14&gt;0,IF(R14&gt;R15,"G"," ")," ")</f>
        <v xml:space="preserve"> </v>
      </c>
      <c r="U14" s="21">
        <f>U12+1</f>
        <v>7</v>
      </c>
      <c r="V14" s="1">
        <f>IF(OR(A35&gt;0,A36&gt;0,A37&gt;0)," ",A8)</f>
        <v>4</v>
      </c>
      <c r="W14" s="1" t="str">
        <f>IF(V14=" "," ",IF(B8&gt;0,B8," "))</f>
        <v>PERPIGNAN</v>
      </c>
      <c r="X14" s="55">
        <v>6</v>
      </c>
      <c r="Y14" s="35" t="str">
        <f>IF(X14&gt;0,IF(X14&gt;X15,"G"," ")," ")</f>
        <v>G</v>
      </c>
      <c r="Z14" s="4"/>
      <c r="AA14" s="37">
        <f>U14</f>
        <v>7</v>
      </c>
      <c r="AB14" s="38">
        <f>IF(A35&gt;0,A7,IF(Y17="G",V17,V18))</f>
        <v>3</v>
      </c>
      <c r="AC14" s="38" t="str">
        <f>IF(A35&gt;0,B7,IF(Y17="G",W17,W18))</f>
        <v>ALES</v>
      </c>
      <c r="AD14" s="55">
        <v>5</v>
      </c>
      <c r="AE14" s="35" t="str">
        <f>IF(AD14&gt;0,IF(AD14&gt;AD15,"G"," ")," ")</f>
        <v>G</v>
      </c>
      <c r="AF14" s="39"/>
      <c r="AG14" s="44">
        <f>U14</f>
        <v>7</v>
      </c>
      <c r="AH14" s="38">
        <f>IF(AE12="G",AB11,AB12)</f>
        <v>7</v>
      </c>
      <c r="AI14" s="38" t="str">
        <f>IF(AE12="G",AC11,AC12)</f>
        <v>ST CYPRIEN</v>
      </c>
      <c r="AJ14" s="55">
        <v>1</v>
      </c>
      <c r="AK14" s="35" t="str">
        <f>IF(AJ14&gt;0,IF(AJ14&gt;AJ15,"G"," ")," ")</f>
        <v xml:space="preserve"> </v>
      </c>
      <c r="AL14" s="39"/>
      <c r="AM14" s="44">
        <f>U14</f>
        <v>7</v>
      </c>
      <c r="AN14" s="38">
        <f>IF(AK12="G",AH11,AH12)</f>
        <v>9</v>
      </c>
      <c r="AO14" s="38" t="str">
        <f>IF(AK12="G",AI11,AI12)</f>
        <v>CAHORS</v>
      </c>
      <c r="AP14" s="55">
        <v>3</v>
      </c>
      <c r="AQ14" s="35" t="str">
        <f>IF(AP14&gt;0,IF(AP14&gt;AP15,"G"," ")," ")</f>
        <v xml:space="preserve"> </v>
      </c>
      <c r="AR14" s="39"/>
      <c r="AS14" s="14">
        <v>10</v>
      </c>
      <c r="AT14" s="155">
        <f>IF(AQ17="G",AN18,AN17)</f>
        <v>10</v>
      </c>
      <c r="AU14" s="151" t="str">
        <f t="shared" si="0"/>
        <v>=</v>
      </c>
      <c r="AV14" s="13" t="str">
        <f>IF(AQ17="G",AO18,AO17)</f>
        <v>BALMA</v>
      </c>
    </row>
    <row r="15" spans="1:53">
      <c r="A15" s="20">
        <v>10</v>
      </c>
      <c r="B15" s="106" t="s">
        <v>59</v>
      </c>
      <c r="C15" s="86">
        <f>O23</f>
        <v>13</v>
      </c>
      <c r="D15" s="80">
        <f>U24</f>
        <v>14</v>
      </c>
      <c r="E15" s="72">
        <f>AA11</f>
        <v>5</v>
      </c>
      <c r="F15" s="78">
        <f>AA24</f>
        <v>14</v>
      </c>
      <c r="G15" s="72">
        <f>AG8</f>
        <v>3</v>
      </c>
      <c r="H15" s="73">
        <f>AG14</f>
        <v>7</v>
      </c>
      <c r="I15" s="65">
        <f>AG21</f>
        <v>12</v>
      </c>
      <c r="J15" s="101">
        <f>AG27</f>
        <v>16</v>
      </c>
      <c r="K15" s="118"/>
      <c r="L15" s="120"/>
      <c r="M15" s="117"/>
      <c r="O15" s="97">
        <f>O14+1</f>
        <v>8</v>
      </c>
      <c r="P15" s="2" t="str">
        <f>IF($D$22&gt;0,A26," ")</f>
        <v xml:space="preserve"> </v>
      </c>
      <c r="Q15" s="2" t="str">
        <f>IF($D$22&gt;0,B26," ")</f>
        <v xml:space="preserve"> </v>
      </c>
      <c r="R15" s="64"/>
      <c r="S15" s="71" t="str">
        <f>IF(R15&gt;0,IF(R15&gt;R14,"G"," ")," ")</f>
        <v xml:space="preserve"> </v>
      </c>
      <c r="U15" s="19">
        <f>U14+1</f>
        <v>8</v>
      </c>
      <c r="V15" s="2">
        <f>IF($D$22&gt;0,IF(S15=" ",P14,P15),IF(OR(A35&gt;0,A36&gt;0,A37&gt;0)," ",A18))</f>
        <v>13</v>
      </c>
      <c r="W15" s="2" t="str">
        <f>IF($D$22&gt;0,IF(S15=" ",Q14,Q15),IF(V15=" "," ",IF(B18&gt;0,B18," ")))</f>
        <v>PETITE CAMARGUE</v>
      </c>
      <c r="X15" s="56">
        <v>0</v>
      </c>
      <c r="Y15" s="34" t="str">
        <f>IF(X15&gt;0,IF(X15&gt;X14,"G"," ")," ")</f>
        <v xml:space="preserve"> </v>
      </c>
      <c r="Z15" s="4"/>
      <c r="AA15" s="40">
        <f>U15</f>
        <v>8</v>
      </c>
      <c r="AB15" s="41">
        <f>IF(A35&gt;0,A10,IF(Y21="G",V21,V20))</f>
        <v>6</v>
      </c>
      <c r="AC15" s="41" t="str">
        <f>IF(A35&gt;0,B10,IF(Y21="G",W21,W20))</f>
        <v>LE CRES</v>
      </c>
      <c r="AD15" s="56">
        <v>4</v>
      </c>
      <c r="AE15" s="34" t="str">
        <f>IF(AD15&gt;0,IF(AD15&gt;AD14,"G"," ")," ")</f>
        <v xml:space="preserve"> </v>
      </c>
      <c r="AF15" s="39"/>
      <c r="AG15" s="45">
        <f>U15</f>
        <v>8</v>
      </c>
      <c r="AH15" s="41">
        <f>IF(AE14="G",AB15,AB14)</f>
        <v>6</v>
      </c>
      <c r="AI15" s="41" t="str">
        <f>IF(AE14="G",AC15,AC14)</f>
        <v>LE CRES</v>
      </c>
      <c r="AJ15" s="56">
        <v>5</v>
      </c>
      <c r="AK15" s="34" t="str">
        <f>IF(AJ15&gt;0,IF(AJ15&gt;AJ14,"G"," ")," ")</f>
        <v>G</v>
      </c>
      <c r="AL15" s="39"/>
      <c r="AM15" s="45">
        <f>U15</f>
        <v>8</v>
      </c>
      <c r="AN15" s="41">
        <f>IF(AK15="G",AH14,AH15)</f>
        <v>7</v>
      </c>
      <c r="AO15" s="41" t="str">
        <f>IF(AK15="G",AI14,AI15)</f>
        <v>ST CYPRIEN</v>
      </c>
      <c r="AP15" s="56">
        <v>5</v>
      </c>
      <c r="AQ15" s="34" t="str">
        <f>IF(AP15&gt;0,IF(AP15&gt;AP14,"G"," ")," ")</f>
        <v>G</v>
      </c>
      <c r="AR15" s="39"/>
      <c r="AS15" s="14">
        <v>11</v>
      </c>
      <c r="AT15" s="155">
        <f>IF(AQ21="G",AN21,AN20)</f>
        <v>11</v>
      </c>
      <c r="AU15" s="151" t="str">
        <f t="shared" si="0"/>
        <v>=</v>
      </c>
      <c r="AV15" s="13" t="str">
        <f>IF(AQ21="G",AO21,AO20)</f>
        <v>PAMIERS</v>
      </c>
    </row>
    <row r="16" spans="1:53">
      <c r="A16" s="20">
        <v>11</v>
      </c>
      <c r="B16" s="106" t="s">
        <v>56</v>
      </c>
      <c r="C16" s="86">
        <f>O20</f>
        <v>11</v>
      </c>
      <c r="D16" s="80">
        <f>U20</f>
        <v>11</v>
      </c>
      <c r="E16" s="72">
        <f>AA15</f>
        <v>8</v>
      </c>
      <c r="F16" s="78">
        <f>AA27</f>
        <v>16</v>
      </c>
      <c r="G16" s="72">
        <f>AG9</f>
        <v>4</v>
      </c>
      <c r="H16" s="73">
        <f>AG15</f>
        <v>8</v>
      </c>
      <c r="I16" s="65">
        <f>AG20</f>
        <v>11</v>
      </c>
      <c r="J16" s="101">
        <f>AG26</f>
        <v>15</v>
      </c>
      <c r="K16" s="118"/>
      <c r="L16" s="120"/>
      <c r="M16" s="117"/>
      <c r="O16" s="30"/>
      <c r="P16" s="31"/>
      <c r="Q16" s="31"/>
      <c r="R16" s="31"/>
      <c r="S16" s="90"/>
      <c r="U16" s="30"/>
      <c r="V16" s="31"/>
      <c r="W16" s="31"/>
      <c r="X16" s="31"/>
      <c r="Y16" s="32"/>
      <c r="Z16" s="31"/>
      <c r="AA16" s="126"/>
      <c r="AB16" s="126"/>
      <c r="AC16" s="126"/>
      <c r="AD16" s="126"/>
      <c r="AE16" s="126"/>
      <c r="AF16" s="39"/>
      <c r="AG16" s="126"/>
      <c r="AH16" s="126"/>
      <c r="AI16" s="126"/>
      <c r="AJ16" s="126"/>
      <c r="AK16" s="126"/>
      <c r="AL16" s="39"/>
      <c r="AM16" s="126"/>
      <c r="AN16" s="126"/>
      <c r="AO16" s="126"/>
      <c r="AP16" s="126"/>
      <c r="AQ16" s="126"/>
      <c r="AR16" s="39"/>
      <c r="AS16" s="14">
        <v>12</v>
      </c>
      <c r="AT16" s="155">
        <f>IF(AQ21="G",AN20,AN21)</f>
        <v>12</v>
      </c>
      <c r="AU16" s="151" t="str">
        <f t="shared" si="0"/>
        <v>=</v>
      </c>
      <c r="AV16" s="13" t="str">
        <f>IF(AQ21="G",AO20,AO21)</f>
        <v>TOURNEFEUILLE</v>
      </c>
    </row>
    <row r="17" spans="1:48">
      <c r="A17" s="20">
        <v>12</v>
      </c>
      <c r="B17" s="106" t="s">
        <v>60</v>
      </c>
      <c r="C17" s="86">
        <f>O11</f>
        <v>5</v>
      </c>
      <c r="D17" s="80">
        <f>U12</f>
        <v>6</v>
      </c>
      <c r="E17" s="72">
        <f>AA8</f>
        <v>3</v>
      </c>
      <c r="F17" s="78">
        <f>AA17</f>
        <v>9</v>
      </c>
      <c r="G17" s="72">
        <f>AG5</f>
        <v>1</v>
      </c>
      <c r="H17" s="73">
        <f>AG12</f>
        <v>6</v>
      </c>
      <c r="I17" s="65">
        <f>AG18</f>
        <v>10</v>
      </c>
      <c r="J17" s="101">
        <f>AG23</f>
        <v>13</v>
      </c>
      <c r="K17" s="118"/>
      <c r="L17" s="120"/>
      <c r="M17" s="117"/>
      <c r="O17" s="98">
        <f>O15+1</f>
        <v>9</v>
      </c>
      <c r="P17" s="1" t="str">
        <f>IF($D$22&gt;0,A19," ")</f>
        <v xml:space="preserve"> </v>
      </c>
      <c r="Q17" s="1" t="str">
        <f>IF($D$22&gt;0,B19," ")</f>
        <v xml:space="preserve"> </v>
      </c>
      <c r="R17" s="55"/>
      <c r="S17" s="91" t="str">
        <f>IF(R17&gt;0,IF(R17&gt;R18,"G"," ")," ")</f>
        <v xml:space="preserve"> </v>
      </c>
      <c r="U17" s="21">
        <f>U15+1</f>
        <v>9</v>
      </c>
      <c r="V17" s="1">
        <f>IF(OR(A35&gt;0,A36&gt;0,A37&gt;0)," ",A7)</f>
        <v>3</v>
      </c>
      <c r="W17" s="1" t="str">
        <f>IF(V17=" "," ",IF(B7&gt;0,B7," "))</f>
        <v>ALES</v>
      </c>
      <c r="X17" s="55">
        <v>6</v>
      </c>
      <c r="Y17" s="35" t="str">
        <f>IF(X17&gt;0,IF(X17&gt;X18,"G"," ")," ")</f>
        <v>G</v>
      </c>
      <c r="Z17" s="4"/>
      <c r="AA17" s="46">
        <f t="shared" ref="AA17:AA18" si="1">U17</f>
        <v>9</v>
      </c>
      <c r="AB17" s="38">
        <f>IF(A35&gt;0," ",IF(Y11="G",V12,V11))</f>
        <v>12</v>
      </c>
      <c r="AC17" s="38" t="str">
        <f>IF(A35&gt;0," ",IF(Y11="G",W12,W11))</f>
        <v>TOURNEFEUILLE</v>
      </c>
      <c r="AD17" s="55">
        <v>6</v>
      </c>
      <c r="AE17" s="35" t="str">
        <f>IF(AD17&gt;0,IF(AD17&gt;AD18,"G"," ")," ")</f>
        <v>G</v>
      </c>
      <c r="AF17" s="39"/>
      <c r="AG17" s="46">
        <f>U17</f>
        <v>9</v>
      </c>
      <c r="AH17" s="38">
        <f>IF(AE21="G",AB21,AB20)</f>
        <v>8</v>
      </c>
      <c r="AI17" s="38" t="str">
        <f>IF(AE21="G",AC21,AC20)</f>
        <v>NIMES</v>
      </c>
      <c r="AJ17" s="55">
        <v>6</v>
      </c>
      <c r="AK17" s="35" t="str">
        <f>IF(AJ17&gt;0,IF(AJ17&gt;AJ18,"G"," ")," ")</f>
        <v>G</v>
      </c>
      <c r="AL17" s="39"/>
      <c r="AM17" s="46">
        <f>U17</f>
        <v>9</v>
      </c>
      <c r="AN17" s="38">
        <f>IF(AK17="G",AH17,AH18)</f>
        <v>8</v>
      </c>
      <c r="AO17" s="38" t="str">
        <f>IF(AK17="G",AI17,AI18)</f>
        <v>NIMES</v>
      </c>
      <c r="AP17" s="55">
        <v>5</v>
      </c>
      <c r="AQ17" s="35" t="str">
        <f>IF(AP17&gt;0,IF(AP17&gt;AP18,"G"," ")," ")</f>
        <v>G</v>
      </c>
      <c r="AR17" s="39"/>
      <c r="AS17" s="14">
        <v>13</v>
      </c>
      <c r="AT17" s="155">
        <f>IF(AQ24="G",AN24,AN23)</f>
        <v>14</v>
      </c>
      <c r="AU17" s="151">
        <f t="shared" si="0"/>
        <v>1</v>
      </c>
      <c r="AV17" s="13" t="str">
        <f>IF(AQ24="G",AO24,AO23)</f>
        <v>NARBONNE</v>
      </c>
    </row>
    <row r="18" spans="1:48">
      <c r="A18" s="20">
        <v>13</v>
      </c>
      <c r="B18" s="106" t="s">
        <v>61</v>
      </c>
      <c r="C18" s="86">
        <f>O14</f>
        <v>7</v>
      </c>
      <c r="D18" s="80">
        <f>U15</f>
        <v>8</v>
      </c>
      <c r="E18" s="72">
        <f>AA9</f>
        <v>4</v>
      </c>
      <c r="F18" s="78">
        <f>AA18</f>
        <v>10</v>
      </c>
      <c r="G18" s="72">
        <f>AG5</f>
        <v>1</v>
      </c>
      <c r="H18" s="73">
        <f>AG12</f>
        <v>6</v>
      </c>
      <c r="I18" s="65">
        <f>AG18</f>
        <v>10</v>
      </c>
      <c r="J18" s="101">
        <f>AG23</f>
        <v>13</v>
      </c>
      <c r="K18" s="118"/>
      <c r="L18" s="120"/>
      <c r="M18" s="117"/>
      <c r="O18" s="97">
        <f>O17+1</f>
        <v>10</v>
      </c>
      <c r="P18" s="2" t="str">
        <f>IF($D$22&gt;0,A25," ")</f>
        <v xml:space="preserve"> </v>
      </c>
      <c r="Q18" s="2" t="str">
        <f>IF($D$22&gt;0,B25," ")</f>
        <v xml:space="preserve"> </v>
      </c>
      <c r="R18" s="56"/>
      <c r="S18" s="71" t="str">
        <f>IF(R18&gt;0,IF(R18&gt;R17,"G"," ")," ")</f>
        <v xml:space="preserve"> </v>
      </c>
      <c r="U18" s="19">
        <f>U17+1</f>
        <v>10</v>
      </c>
      <c r="V18" s="2">
        <f>IF($D$22&gt;0,IF(S18=" ",P17,P18),IF(OR(A35&gt;0,A36&gt;0,A37&gt;0)," ",A19))</f>
        <v>14</v>
      </c>
      <c r="W18" s="2" t="str">
        <f>IF($D$22&gt;0,IF(S18=" ",Q17,Q18),IF(V18=" "," ",IF(B19&gt;0,B19," ")))</f>
        <v>NARBONNE</v>
      </c>
      <c r="X18" s="64">
        <v>0</v>
      </c>
      <c r="Y18" s="34" t="str">
        <f>IF(X18&gt;0,IF(X18&gt;X17,"G"," ")," ")</f>
        <v xml:space="preserve"> </v>
      </c>
      <c r="Z18" s="4"/>
      <c r="AA18" s="47">
        <f t="shared" si="1"/>
        <v>10</v>
      </c>
      <c r="AB18" s="41">
        <f>IF(A35&gt;0," ",IF(Y14="G",V15,V14))</f>
        <v>13</v>
      </c>
      <c r="AC18" s="41" t="str">
        <f>IF(A35&gt;0," ",IF(Y14="G",W15,W14))</f>
        <v>PETITE CAMARGUE</v>
      </c>
      <c r="AD18" s="56">
        <v>4</v>
      </c>
      <c r="AE18" s="34" t="str">
        <f>IF(AD18&gt;0,IF(AD18&gt;AD17,"G"," ")," ")</f>
        <v xml:space="preserve"> </v>
      </c>
      <c r="AF18" s="39"/>
      <c r="AG18" s="47">
        <f>U18</f>
        <v>10</v>
      </c>
      <c r="AH18" s="41">
        <f>IF(AE17="G",AB17,AB18)</f>
        <v>12</v>
      </c>
      <c r="AI18" s="41" t="str">
        <f>IF(AE17="G",AC17,AC18)</f>
        <v>TOURNEFEUILLE</v>
      </c>
      <c r="AJ18" s="56">
        <v>0</v>
      </c>
      <c r="AK18" s="34" t="str">
        <f>IF(AJ18&gt;0,IF(AJ18&gt;AJ17,"G"," ")," ")</f>
        <v xml:space="preserve"> </v>
      </c>
      <c r="AL18" s="39"/>
      <c r="AM18" s="47">
        <f>U18</f>
        <v>10</v>
      </c>
      <c r="AN18" s="41">
        <f>IF(AK21="G",AH21,AH20)</f>
        <v>10</v>
      </c>
      <c r="AO18" s="41" t="str">
        <f>IF(AK21="G",AI21,AI20)</f>
        <v>BALMA</v>
      </c>
      <c r="AP18" s="56">
        <v>4</v>
      </c>
      <c r="AQ18" s="34" t="str">
        <f>IF(AP18&gt;0,IF(AP18&gt;AP17,"G"," ")," ")</f>
        <v xml:space="preserve"> </v>
      </c>
      <c r="AR18" s="39"/>
      <c r="AS18" s="14">
        <v>14</v>
      </c>
      <c r="AT18" s="155">
        <f>IF(AQ24="G",AN23,AN24)</f>
        <v>13</v>
      </c>
      <c r="AU18" s="151">
        <f t="shared" si="0"/>
        <v>-1</v>
      </c>
      <c r="AV18" s="13" t="str">
        <f>IF(AQ24="G",AO23,AO24)</f>
        <v>PETITE CAMARGUE</v>
      </c>
    </row>
    <row r="19" spans="1:48">
      <c r="A19" s="20">
        <v>14</v>
      </c>
      <c r="B19" s="106" t="s">
        <v>62</v>
      </c>
      <c r="C19" s="86">
        <f>O17</f>
        <v>9</v>
      </c>
      <c r="D19" s="80">
        <f>U18</f>
        <v>10</v>
      </c>
      <c r="E19" s="72">
        <f>AA14</f>
        <v>7</v>
      </c>
      <c r="F19" s="78">
        <f>AA26</f>
        <v>15</v>
      </c>
      <c r="G19" s="72">
        <f>AG9</f>
        <v>4</v>
      </c>
      <c r="H19" s="73">
        <f>AG15</f>
        <v>8</v>
      </c>
      <c r="I19" s="65">
        <f>AG20</f>
        <v>11</v>
      </c>
      <c r="J19" s="101">
        <f>AG26</f>
        <v>15</v>
      </c>
      <c r="K19" s="118"/>
      <c r="L19" s="120"/>
      <c r="M19" s="117"/>
      <c r="O19" s="20"/>
      <c r="P19" s="4"/>
      <c r="Q19" s="4"/>
      <c r="R19" s="31"/>
      <c r="S19" s="90"/>
      <c r="U19" s="20"/>
      <c r="V19" s="4"/>
      <c r="W19" s="4"/>
      <c r="X19" s="31"/>
      <c r="Y19" s="32"/>
      <c r="Z19" s="31"/>
      <c r="AA19" s="126"/>
      <c r="AB19" s="126"/>
      <c r="AC19" s="126"/>
      <c r="AD19" s="126"/>
      <c r="AE19" s="126"/>
      <c r="AF19" s="39"/>
      <c r="AG19" s="126"/>
      <c r="AH19" s="126"/>
      <c r="AI19" s="126"/>
      <c r="AJ19" s="126"/>
      <c r="AK19" s="126"/>
      <c r="AL19" s="39"/>
      <c r="AM19" s="126"/>
      <c r="AN19" s="126"/>
      <c r="AO19" s="126"/>
      <c r="AP19" s="126"/>
      <c r="AQ19" s="126"/>
      <c r="AR19" s="39"/>
      <c r="AS19" s="14">
        <v>15</v>
      </c>
      <c r="AT19" s="155">
        <f>IF(AQ27="G",AN27,AN26)</f>
        <v>15</v>
      </c>
      <c r="AU19" s="151" t="str">
        <f t="shared" si="0"/>
        <v>=</v>
      </c>
      <c r="AV19" s="13" t="str">
        <f>IF(AQ27="G",AO27,AO26)</f>
        <v>/</v>
      </c>
    </row>
    <row r="20" spans="1:48">
      <c r="A20" s="20">
        <v>15</v>
      </c>
      <c r="B20" s="106" t="s">
        <v>63</v>
      </c>
      <c r="C20" s="86">
        <f>O26</f>
        <v>15</v>
      </c>
      <c r="D20" s="80">
        <f>U26</f>
        <v>15</v>
      </c>
      <c r="E20" s="72">
        <f>AA12</f>
        <v>6</v>
      </c>
      <c r="F20" s="78">
        <f>AA23</f>
        <v>13</v>
      </c>
      <c r="G20" s="72">
        <f>AG8</f>
        <v>3</v>
      </c>
      <c r="H20" s="73">
        <f>AG14</f>
        <v>7</v>
      </c>
      <c r="I20" s="65">
        <f>AG21</f>
        <v>12</v>
      </c>
      <c r="J20" s="101">
        <f>AG27</f>
        <v>16</v>
      </c>
      <c r="K20" s="118"/>
      <c r="L20" s="120"/>
      <c r="M20" s="117"/>
      <c r="O20" s="98">
        <f>O18+1</f>
        <v>11</v>
      </c>
      <c r="P20" s="1" t="str">
        <f>IF($D$22&gt;0,A16," ")</f>
        <v xml:space="preserve"> </v>
      </c>
      <c r="Q20" s="1" t="str">
        <f>IF($D$22&gt;0,B16," ")</f>
        <v xml:space="preserve"> </v>
      </c>
      <c r="R20" s="55"/>
      <c r="S20" s="91" t="str">
        <f>IF(R20&gt;0,IF(R20&gt;R21,"G"," ")," ")</f>
        <v xml:space="preserve"> </v>
      </c>
      <c r="U20" s="21">
        <f>U18+1</f>
        <v>11</v>
      </c>
      <c r="V20" s="1">
        <f>IF($D$22&gt;0,IF(S21=" ",P20,P21),IF(OR(A35&gt;0,A36&gt;0,A37&gt;0)," ",A16))</f>
        <v>11</v>
      </c>
      <c r="W20" s="1" t="str">
        <f>IF($D$22&gt;0,IF(S21=" ",Q20,Q21),IF(V20=" "," ",IF(B16&gt;0,B16," ")))</f>
        <v>PAMIERS</v>
      </c>
      <c r="X20" s="55">
        <v>1</v>
      </c>
      <c r="Y20" s="35" t="str">
        <f>IF(X20&gt;0,IF(X20&gt;X21,"G"," ")," ")</f>
        <v xml:space="preserve"> </v>
      </c>
      <c r="Z20" s="4"/>
      <c r="AA20" s="46">
        <f t="shared" ref="AA20:AA21" si="2">U20</f>
        <v>11</v>
      </c>
      <c r="AB20" s="38">
        <f>IF(A35&gt;0," ",IF(Y5="G",V6,V5))</f>
        <v>16</v>
      </c>
      <c r="AC20" s="38" t="str">
        <f>IF(A35&gt;0," ",IF(Y5="G",W6,W5))</f>
        <v>/</v>
      </c>
      <c r="AD20" s="55"/>
      <c r="AE20" s="35" t="str">
        <f>IF(AD20&gt;0,IF(AD20&gt;AD21,"G"," ")," ")</f>
        <v xml:space="preserve"> </v>
      </c>
      <c r="AF20" s="39"/>
      <c r="AG20" s="46">
        <f>U20</f>
        <v>11</v>
      </c>
      <c r="AH20" s="38">
        <f>IF(AE27="G",AB27,AB26)</f>
        <v>11</v>
      </c>
      <c r="AI20" s="38" t="str">
        <f>IF(AE27="G",AC27,AC26)</f>
        <v>PAMIERS</v>
      </c>
      <c r="AJ20" s="55">
        <v>2</v>
      </c>
      <c r="AK20" s="35" t="str">
        <f>IF(AJ20&gt;0,IF(AJ20&gt;AJ21,"G"," ")," ")</f>
        <v xml:space="preserve"> </v>
      </c>
      <c r="AL20" s="39"/>
      <c r="AM20" s="46">
        <f>U20</f>
        <v>11</v>
      </c>
      <c r="AN20" s="38">
        <f>IF(AK17="G",AH18,AH17)</f>
        <v>12</v>
      </c>
      <c r="AO20" s="38" t="str">
        <f>IF(AK17="G",AI18,AI17)</f>
        <v>TOURNEFEUILLE</v>
      </c>
      <c r="AP20" s="55">
        <v>0</v>
      </c>
      <c r="AQ20" s="35" t="str">
        <f>IF(AP20&gt;0,IF(AP20&gt;AP21,"G"," ")," ")</f>
        <v xml:space="preserve"> </v>
      </c>
      <c r="AR20" s="39"/>
      <c r="AS20" s="14">
        <v>16</v>
      </c>
      <c r="AT20" s="155">
        <f>IF(AQ27="G",AN26,AN27)</f>
        <v>16</v>
      </c>
      <c r="AU20" s="151" t="str">
        <f t="shared" si="0"/>
        <v>=</v>
      </c>
      <c r="AV20" s="13" t="str">
        <f>IF(AQ27="G",AO26,AO27)</f>
        <v>/</v>
      </c>
    </row>
    <row r="21" spans="1:48" ht="17" thickBot="1">
      <c r="A21" s="26">
        <v>16</v>
      </c>
      <c r="B21" s="106" t="s">
        <v>63</v>
      </c>
      <c r="C21" s="87">
        <f>O5</f>
        <v>1</v>
      </c>
      <c r="D21" s="81">
        <f>U6</f>
        <v>2</v>
      </c>
      <c r="E21" s="72">
        <f>AA5</f>
        <v>1</v>
      </c>
      <c r="F21" s="78">
        <f>AA20</f>
        <v>11</v>
      </c>
      <c r="G21" s="72">
        <v>2</v>
      </c>
      <c r="H21" s="73">
        <f>AG11</f>
        <v>5</v>
      </c>
      <c r="I21" s="65">
        <f>AG17</f>
        <v>9</v>
      </c>
      <c r="J21" s="101">
        <f>AG24</f>
        <v>14</v>
      </c>
      <c r="K21" s="118"/>
      <c r="L21" s="120"/>
      <c r="M21" s="117"/>
      <c r="O21" s="97">
        <f>O20+1</f>
        <v>12</v>
      </c>
      <c r="P21" s="2" t="str">
        <f>IF($D$22&gt;0,A28," ")</f>
        <v xml:space="preserve"> </v>
      </c>
      <c r="Q21" s="2" t="str">
        <f>IF($D$22&gt;0,B28," ")</f>
        <v xml:space="preserve"> </v>
      </c>
      <c r="R21" s="56"/>
      <c r="S21" s="71" t="str">
        <f>IF(R21&gt;0,IF(R21&gt;R20,"G"," ")," ")</f>
        <v xml:space="preserve"> </v>
      </c>
      <c r="U21" s="19">
        <f>U20+1</f>
        <v>12</v>
      </c>
      <c r="V21" s="2">
        <f>IF(OR(A35&gt;0,A36&gt;0,A37&gt;0)," ",A10)</f>
        <v>6</v>
      </c>
      <c r="W21" s="2" t="str">
        <f>IF(V21=" "," ",IF(B10&gt;0,B10," "))</f>
        <v>LE CRES</v>
      </c>
      <c r="X21" s="56">
        <v>5</v>
      </c>
      <c r="Y21" s="34" t="str">
        <f>IF(X21&gt;0,IF(X21&gt;X20,"G"," ")," ")</f>
        <v>G</v>
      </c>
      <c r="Z21" s="4"/>
      <c r="AA21" s="47">
        <f t="shared" si="2"/>
        <v>12</v>
      </c>
      <c r="AB21" s="41">
        <f>IF(A35&gt;0," ",IF(Y9="G",V8,V9))</f>
        <v>8</v>
      </c>
      <c r="AC21" s="41" t="str">
        <f>IF(A35&gt;0," ",IF(Y9="G",W8,W9))</f>
        <v>NIMES</v>
      </c>
      <c r="AD21" s="56"/>
      <c r="AE21" s="34" t="s">
        <v>5</v>
      </c>
      <c r="AF21" s="39"/>
      <c r="AG21" s="47">
        <f>U21</f>
        <v>12</v>
      </c>
      <c r="AH21" s="41">
        <f>IF(AE24="G",AB24,AB23)</f>
        <v>10</v>
      </c>
      <c r="AI21" s="41" t="str">
        <f>IF(AE24="G",AC24,AC23)</f>
        <v>BALMA</v>
      </c>
      <c r="AJ21" s="56">
        <v>6</v>
      </c>
      <c r="AK21" s="34" t="str">
        <f>IF(AJ21&gt;0,IF(AJ21&gt;AJ20,"G"," ")," ")</f>
        <v>G</v>
      </c>
      <c r="AL21" s="39"/>
      <c r="AM21" s="47">
        <f>U21</f>
        <v>12</v>
      </c>
      <c r="AN21" s="41">
        <f>IF(AK21="G",AH20,AH21)</f>
        <v>11</v>
      </c>
      <c r="AO21" s="41" t="str">
        <f>IF(AK21="G",AI20,AI21)</f>
        <v>PAMIERS</v>
      </c>
      <c r="AP21" s="56">
        <v>6</v>
      </c>
      <c r="AQ21" s="34" t="str">
        <f>IF(AP21&gt;0,IF(AP21&gt;AP20,"G"," ")," ")</f>
        <v>G</v>
      </c>
      <c r="AR21" s="39"/>
      <c r="AS21" s="14">
        <v>17</v>
      </c>
      <c r="AT21" s="155" t="str">
        <f>IF(S6=" ",P6,P5)</f>
        <v xml:space="preserve"> </v>
      </c>
      <c r="AU21" s="148" t="str">
        <f t="shared" si="0"/>
        <v xml:space="preserve"> </v>
      </c>
      <c r="AV21" s="13" t="str">
        <f>IF(S6=" ",Q6,Q5)</f>
        <v xml:space="preserve"> </v>
      </c>
    </row>
    <row r="22" spans="1:48" ht="17" thickBot="1">
      <c r="A22" s="142" t="s">
        <v>47</v>
      </c>
      <c r="B22" s="143"/>
      <c r="C22" s="144"/>
      <c r="D22" s="100"/>
      <c r="E22" s="123" t="s">
        <v>48</v>
      </c>
      <c r="F22" s="124"/>
      <c r="G22" s="124"/>
      <c r="H22" s="124"/>
      <c r="I22" s="124"/>
      <c r="J22" s="124"/>
      <c r="K22" s="124"/>
      <c r="L22" s="124"/>
      <c r="M22" s="125"/>
      <c r="O22" s="20"/>
      <c r="P22" s="4"/>
      <c r="Q22" s="31"/>
      <c r="R22" s="31"/>
      <c r="S22" s="90"/>
      <c r="U22" s="20"/>
      <c r="V22" s="4"/>
      <c r="W22" s="31"/>
      <c r="X22" s="31"/>
      <c r="Y22" s="32"/>
      <c r="Z22" s="31"/>
      <c r="AA22" s="126"/>
      <c r="AB22" s="126"/>
      <c r="AC22" s="126"/>
      <c r="AD22" s="126"/>
      <c r="AE22" s="126"/>
      <c r="AF22" s="39"/>
      <c r="AG22" s="126"/>
      <c r="AH22" s="126"/>
      <c r="AI22" s="126"/>
      <c r="AJ22" s="126"/>
      <c r="AK22" s="126"/>
      <c r="AL22" s="39"/>
      <c r="AM22" s="126"/>
      <c r="AN22" s="126"/>
      <c r="AO22" s="126"/>
      <c r="AP22" s="126"/>
      <c r="AQ22" s="126"/>
      <c r="AR22" s="39"/>
      <c r="AS22" s="14">
        <v>18</v>
      </c>
      <c r="AT22" s="155" t="str">
        <f>IF(S27=" ",P27,P26)</f>
        <v xml:space="preserve"> </v>
      </c>
      <c r="AU22" s="148" t="str">
        <f t="shared" si="0"/>
        <v xml:space="preserve"> </v>
      </c>
      <c r="AV22" s="13" t="str">
        <f>IF(S27=" ",Q27,Q26)</f>
        <v xml:space="preserve"> </v>
      </c>
    </row>
    <row r="23" spans="1:48">
      <c r="A23" s="25">
        <v>17</v>
      </c>
      <c r="B23" s="27" t="s">
        <v>29</v>
      </c>
      <c r="C23" s="88">
        <f>O6</f>
        <v>2</v>
      </c>
      <c r="D23" s="80">
        <f>D21</f>
        <v>2</v>
      </c>
      <c r="E23" s="72">
        <f t="shared" ref="E23:J23" si="3">E21</f>
        <v>1</v>
      </c>
      <c r="F23" s="78">
        <f t="shared" si="3"/>
        <v>11</v>
      </c>
      <c r="G23" s="72">
        <f t="shared" si="3"/>
        <v>2</v>
      </c>
      <c r="H23" s="73">
        <f t="shared" si="3"/>
        <v>5</v>
      </c>
      <c r="I23" s="65">
        <f t="shared" si="3"/>
        <v>9</v>
      </c>
      <c r="J23" s="101">
        <f t="shared" si="3"/>
        <v>14</v>
      </c>
      <c r="K23" s="118">
        <v>1</v>
      </c>
      <c r="L23" s="120" t="s">
        <v>39</v>
      </c>
      <c r="M23" s="117">
        <v>4</v>
      </c>
      <c r="O23" s="98">
        <f>O21+1</f>
        <v>13</v>
      </c>
      <c r="P23" s="1" t="str">
        <f>IF($D$22&gt;0,A15," ")</f>
        <v xml:space="preserve"> </v>
      </c>
      <c r="Q23" s="1" t="str">
        <f>IF($D$22&gt;0,B15," ")</f>
        <v xml:space="preserve"> </v>
      </c>
      <c r="R23" s="55"/>
      <c r="S23" s="91" t="str">
        <f>IF(R23&gt;0,IF(R23&gt;R24,"G"," ")," ")</f>
        <v xml:space="preserve"> </v>
      </c>
      <c r="U23" s="21">
        <f>U21+1</f>
        <v>13</v>
      </c>
      <c r="V23" s="1">
        <f>IF(OR(A35&gt;0,A36&gt;0,A37&gt;0)," ",A11)</f>
        <v>7</v>
      </c>
      <c r="W23" s="1" t="str">
        <f>IF(V23=" "," ",IF(B11&gt;0,B11," "))</f>
        <v>ST CYPRIEN</v>
      </c>
      <c r="X23" s="55">
        <v>6</v>
      </c>
      <c r="Y23" s="35" t="str">
        <f>IF(X23&gt;0,IF(X23&gt;X24,"G"," ")," ")</f>
        <v>G</v>
      </c>
      <c r="Z23" s="4"/>
      <c r="AA23" s="46">
        <f t="shared" ref="AA23:AA24" si="4">U23</f>
        <v>13</v>
      </c>
      <c r="AB23" s="38">
        <f>IF(A35&gt;0," ",IF(Y27="G",V26,V27))</f>
        <v>15</v>
      </c>
      <c r="AC23" s="38" t="str">
        <f>IF(A35&gt;0," ",IF(Y27="G",W26,W27))</f>
        <v>/</v>
      </c>
      <c r="AD23" s="55"/>
      <c r="AE23" s="35" t="str">
        <f>IF(AD23&gt;0,IF(AD23&gt;AD24,"G"," ")," ")</f>
        <v xml:space="preserve"> </v>
      </c>
      <c r="AF23" s="39"/>
      <c r="AG23" s="48">
        <f t="shared" ref="AG23:AG24" si="5">U23</f>
        <v>13</v>
      </c>
      <c r="AH23" s="38">
        <f>IF(AE17="G",AB18,AB17)</f>
        <v>13</v>
      </c>
      <c r="AI23" s="38" t="str">
        <f>IF(AE17="G",AC18,AC17)</f>
        <v>PETITE CAMARGUE</v>
      </c>
      <c r="AJ23" s="55"/>
      <c r="AK23" s="35" t="s">
        <v>5</v>
      </c>
      <c r="AL23" s="39"/>
      <c r="AM23" s="48">
        <f>U23</f>
        <v>13</v>
      </c>
      <c r="AN23" s="38">
        <f>IF(AK23="G",AH23,AH24)</f>
        <v>13</v>
      </c>
      <c r="AO23" s="38" t="str">
        <f>IF(AK23="G",AI23,AI24)</f>
        <v>PETITE CAMARGUE</v>
      </c>
      <c r="AP23" s="55">
        <v>2</v>
      </c>
      <c r="AQ23" s="35" t="str">
        <f>IF(AP23&gt;0,IF(AP23&gt;AP24,"G"," ")," ")</f>
        <v xml:space="preserve"> </v>
      </c>
      <c r="AR23" s="39"/>
      <c r="AS23" s="14">
        <v>19</v>
      </c>
      <c r="AT23" s="155" t="str">
        <f>IF(S18=" ",P18,P17)</f>
        <v xml:space="preserve"> </v>
      </c>
      <c r="AU23" s="148" t="str">
        <f t="shared" si="0"/>
        <v xml:space="preserve"> </v>
      </c>
      <c r="AV23" s="13" t="str">
        <f>IF(S18=" ",Q18,Q17)</f>
        <v xml:space="preserve"> </v>
      </c>
    </row>
    <row r="24" spans="1:48">
      <c r="A24" s="20">
        <v>18</v>
      </c>
      <c r="B24" s="28" t="s">
        <v>30</v>
      </c>
      <c r="C24" s="88">
        <f>O27</f>
        <v>16</v>
      </c>
      <c r="D24" s="80">
        <f>D20</f>
        <v>15</v>
      </c>
      <c r="E24" s="72">
        <f t="shared" ref="E24:J24" si="6">E20</f>
        <v>6</v>
      </c>
      <c r="F24" s="78">
        <f t="shared" si="6"/>
        <v>13</v>
      </c>
      <c r="G24" s="72">
        <f t="shared" si="6"/>
        <v>3</v>
      </c>
      <c r="H24" s="73">
        <f t="shared" si="6"/>
        <v>7</v>
      </c>
      <c r="I24" s="65">
        <f t="shared" si="6"/>
        <v>12</v>
      </c>
      <c r="J24" s="101">
        <f t="shared" si="6"/>
        <v>16</v>
      </c>
      <c r="K24" s="118"/>
      <c r="L24" s="120"/>
      <c r="M24" s="117"/>
      <c r="O24" s="97">
        <f>O23+1</f>
        <v>14</v>
      </c>
      <c r="P24" s="2" t="str">
        <f>IF($D$22&gt;0,A29," ")</f>
        <v xml:space="preserve"> </v>
      </c>
      <c r="Q24" s="2" t="str">
        <f>IF($D$22&gt;0,B29," ")</f>
        <v xml:space="preserve"> </v>
      </c>
      <c r="R24" s="56"/>
      <c r="S24" s="71" t="str">
        <f>IF(R24&gt;0,IF(R24&gt;R23,"G"," ")," ")</f>
        <v xml:space="preserve"> </v>
      </c>
      <c r="U24" s="19">
        <f>U23+1</f>
        <v>14</v>
      </c>
      <c r="V24" s="2">
        <f>IF($D$22&gt;0,IF(S24=" ",P23,P24),IF(OR(A35&gt;0,A36&gt;0,A37&gt;0)," ",A15))</f>
        <v>10</v>
      </c>
      <c r="W24" s="2" t="str">
        <f>IF($D$22&gt;0,IF(S24=" ",Q23,Q24),IF(V24=" "," ",IF(B15&gt;0,B15," ")))</f>
        <v>BALMA</v>
      </c>
      <c r="X24" s="56">
        <v>0</v>
      </c>
      <c r="Y24" s="34" t="str">
        <f>IF(X24&gt;0,IF(X24&gt;X23,"G"," ")," ")</f>
        <v xml:space="preserve"> </v>
      </c>
      <c r="Z24" s="4"/>
      <c r="AA24" s="47">
        <f t="shared" si="4"/>
        <v>14</v>
      </c>
      <c r="AB24" s="41">
        <f>IF(A35&gt;0," ",IF(Y23="G",V24,V23))</f>
        <v>10</v>
      </c>
      <c r="AC24" s="41" t="str">
        <f>IF(A35&gt;0," ",IF(Y23="G",W24,W23))</f>
        <v>BALMA</v>
      </c>
      <c r="AD24" s="56"/>
      <c r="AE24" s="34" t="s">
        <v>5</v>
      </c>
      <c r="AF24" s="39"/>
      <c r="AG24" s="49">
        <f t="shared" si="5"/>
        <v>14</v>
      </c>
      <c r="AH24" s="41">
        <f>IF(AE21="G",AB20,AB21)</f>
        <v>16</v>
      </c>
      <c r="AI24" s="41" t="str">
        <f>IF(AE21="G",AC20,AC21)</f>
        <v>/</v>
      </c>
      <c r="AJ24" s="56"/>
      <c r="AK24" s="34" t="str">
        <f>IF(AJ24&gt;0,IF(AJ24&gt;AJ23,"G"," ")," ")</f>
        <v xml:space="preserve"> </v>
      </c>
      <c r="AL24" s="39"/>
      <c r="AM24" s="49">
        <f>U24</f>
        <v>14</v>
      </c>
      <c r="AN24" s="41">
        <f>IF(AK27="G",AH27,AH26)</f>
        <v>14</v>
      </c>
      <c r="AO24" s="41" t="str">
        <f>IF(AK27="G",AI27,AI26)</f>
        <v>NARBONNE</v>
      </c>
      <c r="AP24" s="56">
        <v>6</v>
      </c>
      <c r="AQ24" s="34" t="str">
        <f>IF(AP24&gt;0,IF(AP24&gt;AP23,"G"," ")," ")</f>
        <v>G</v>
      </c>
      <c r="AR24" s="39"/>
      <c r="AS24" s="14">
        <v>20</v>
      </c>
      <c r="AT24" s="155" t="str">
        <f>IF(S15=" ",P15,P14)</f>
        <v xml:space="preserve"> </v>
      </c>
      <c r="AU24" s="148" t="str">
        <f t="shared" si="0"/>
        <v xml:space="preserve"> </v>
      </c>
      <c r="AV24" s="13" t="str">
        <f>IF(S15=" ",Q15,Q14)</f>
        <v xml:space="preserve"> </v>
      </c>
    </row>
    <row r="25" spans="1:48">
      <c r="A25" s="20">
        <v>19</v>
      </c>
      <c r="B25" s="28" t="s">
        <v>31</v>
      </c>
      <c r="C25" s="88">
        <f>O18</f>
        <v>10</v>
      </c>
      <c r="D25" s="80">
        <f>D19</f>
        <v>10</v>
      </c>
      <c r="E25" s="72">
        <f t="shared" ref="E25:J25" si="7">E19</f>
        <v>7</v>
      </c>
      <c r="F25" s="78">
        <f t="shared" si="7"/>
        <v>15</v>
      </c>
      <c r="G25" s="72">
        <f t="shared" si="7"/>
        <v>4</v>
      </c>
      <c r="H25" s="73">
        <f t="shared" si="7"/>
        <v>8</v>
      </c>
      <c r="I25" s="65">
        <f t="shared" si="7"/>
        <v>11</v>
      </c>
      <c r="J25" s="101">
        <f t="shared" si="7"/>
        <v>15</v>
      </c>
      <c r="K25" s="118"/>
      <c r="L25" s="120"/>
      <c r="M25" s="117"/>
      <c r="O25" s="20"/>
      <c r="P25" s="4"/>
      <c r="Q25" s="31"/>
      <c r="R25" s="4"/>
      <c r="S25" s="90"/>
      <c r="U25" s="20"/>
      <c r="V25" s="4"/>
      <c r="W25" s="31"/>
      <c r="X25" s="4"/>
      <c r="Y25" s="32"/>
      <c r="Z25" s="31"/>
      <c r="AA25" s="126"/>
      <c r="AB25" s="126"/>
      <c r="AC25" s="126"/>
      <c r="AD25" s="126"/>
      <c r="AE25" s="126"/>
      <c r="AF25" s="39"/>
      <c r="AG25" s="126"/>
      <c r="AH25" s="126"/>
      <c r="AI25" s="126"/>
      <c r="AJ25" s="126"/>
      <c r="AK25" s="126"/>
      <c r="AL25" s="39"/>
      <c r="AM25" s="126"/>
      <c r="AN25" s="126"/>
      <c r="AO25" s="126"/>
      <c r="AP25" s="126"/>
      <c r="AQ25" s="126"/>
      <c r="AR25" s="39"/>
      <c r="AS25" s="14">
        <v>21</v>
      </c>
      <c r="AT25" s="155" t="str">
        <f>IF(S12=" ",P12,P11)</f>
        <v xml:space="preserve"> </v>
      </c>
      <c r="AU25" s="148" t="str">
        <f t="shared" si="0"/>
        <v xml:space="preserve"> </v>
      </c>
      <c r="AV25" s="13" t="str">
        <f>IF(S12=" ",Q12,Q11)</f>
        <v xml:space="preserve"> </v>
      </c>
    </row>
    <row r="26" spans="1:48">
      <c r="A26" s="20">
        <v>20</v>
      </c>
      <c r="B26" s="28" t="s">
        <v>32</v>
      </c>
      <c r="C26" s="88">
        <f>O15</f>
        <v>8</v>
      </c>
      <c r="D26" s="80">
        <f>D18</f>
        <v>8</v>
      </c>
      <c r="E26" s="72">
        <f t="shared" ref="E26:J26" si="8">E18</f>
        <v>4</v>
      </c>
      <c r="F26" s="78">
        <f t="shared" si="8"/>
        <v>10</v>
      </c>
      <c r="G26" s="72">
        <f t="shared" si="8"/>
        <v>1</v>
      </c>
      <c r="H26" s="73">
        <f t="shared" si="8"/>
        <v>6</v>
      </c>
      <c r="I26" s="65">
        <f t="shared" si="8"/>
        <v>10</v>
      </c>
      <c r="J26" s="101">
        <f t="shared" si="8"/>
        <v>13</v>
      </c>
      <c r="K26" s="118"/>
      <c r="L26" s="120"/>
      <c r="M26" s="117"/>
      <c r="O26" s="98">
        <f>O24+1</f>
        <v>15</v>
      </c>
      <c r="P26" s="1" t="str">
        <f>IF($D$22&gt;0,A20," ")</f>
        <v xml:space="preserve"> </v>
      </c>
      <c r="Q26" s="1" t="str">
        <f>IF($D$22&gt;0,B20," ")</f>
        <v xml:space="preserve"> </v>
      </c>
      <c r="R26" s="55"/>
      <c r="S26" s="91" t="str">
        <f>IF(R26&gt;0,IF(R26&gt;R27,"G"," ")," ")</f>
        <v xml:space="preserve"> </v>
      </c>
      <c r="U26" s="21">
        <f>U24+1</f>
        <v>15</v>
      </c>
      <c r="V26" s="1">
        <f>IF($D$22&gt;0,IF(S27=" ",P26,P27),IF(OR(A35&gt;0,A36&gt;0,A37&gt;0)," ",A20))</f>
        <v>15</v>
      </c>
      <c r="W26" s="1" t="str">
        <f>IF($D$22&gt;0,IF(S27=" ",Q26,Q27),IF(V26=" "," ",IF(B20&gt;0,B20," ")))</f>
        <v>/</v>
      </c>
      <c r="X26" s="55"/>
      <c r="Y26" s="35" t="str">
        <f>IF(X26&gt;0,IF(X26&gt;X27,"G"," ")," ")</f>
        <v xml:space="preserve"> </v>
      </c>
      <c r="Z26" s="4"/>
      <c r="AA26" s="46">
        <f t="shared" ref="AA26:AA27" si="9">U26</f>
        <v>15</v>
      </c>
      <c r="AB26" s="38">
        <f>IF(A35&gt;0," ",IF(Y17="G",V18,V17))</f>
        <v>14</v>
      </c>
      <c r="AC26" s="38" t="str">
        <f>IF(A35&gt;0," ",IF(Y17="G",W18,W17))</f>
        <v>NARBONNE</v>
      </c>
      <c r="AD26" s="55">
        <v>3</v>
      </c>
      <c r="AE26" s="35" t="str">
        <f>IF(AD26&gt;0,IF(AD26&gt;AD27,"G"," ")," ")</f>
        <v xml:space="preserve"> </v>
      </c>
      <c r="AF26" s="39"/>
      <c r="AG26" s="48">
        <f>U26</f>
        <v>15</v>
      </c>
      <c r="AH26" s="38">
        <f>IF(AE27="G",AB26,AB27)</f>
        <v>14</v>
      </c>
      <c r="AI26" s="38" t="str">
        <f>IF(AE27="G",AC26,AC27)</f>
        <v>NARBONNE</v>
      </c>
      <c r="AJ26" s="55"/>
      <c r="AK26" s="35" t="s">
        <v>5</v>
      </c>
      <c r="AL26" s="39"/>
      <c r="AM26" s="48">
        <f>U26</f>
        <v>15</v>
      </c>
      <c r="AN26" s="38">
        <f>IF(AK23="G",AH24,AH23)</f>
        <v>16</v>
      </c>
      <c r="AO26" s="38" t="str">
        <f>IF(AK23="G",AI24,AI23)</f>
        <v>/</v>
      </c>
      <c r="AP26" s="55"/>
      <c r="AQ26" s="35" t="str">
        <f>IF(AP26&gt;0,IF(AP26&gt;AP27,"G"," ")," ")</f>
        <v xml:space="preserve"> </v>
      </c>
      <c r="AR26" s="39"/>
      <c r="AS26" s="14">
        <v>22</v>
      </c>
      <c r="AT26" s="155" t="str">
        <f>IF(S21=" ",P21,P20)</f>
        <v xml:space="preserve"> </v>
      </c>
      <c r="AU26" s="148" t="str">
        <f t="shared" si="0"/>
        <v xml:space="preserve"> </v>
      </c>
      <c r="AV26" s="13" t="str">
        <f>IF(S21=" ",Q21,Q20)</f>
        <v xml:space="preserve"> </v>
      </c>
    </row>
    <row r="27" spans="1:48" ht="17" thickBot="1">
      <c r="A27" s="20">
        <v>21</v>
      </c>
      <c r="B27" s="28" t="s">
        <v>33</v>
      </c>
      <c r="C27" s="88">
        <f>O12</f>
        <v>6</v>
      </c>
      <c r="D27" s="80">
        <f>D17</f>
        <v>6</v>
      </c>
      <c r="E27" s="72">
        <f t="shared" ref="E27:J27" si="10">E17</f>
        <v>3</v>
      </c>
      <c r="F27" s="78">
        <f t="shared" si="10"/>
        <v>9</v>
      </c>
      <c r="G27" s="72">
        <f t="shared" si="10"/>
        <v>1</v>
      </c>
      <c r="H27" s="73">
        <f t="shared" si="10"/>
        <v>6</v>
      </c>
      <c r="I27" s="65">
        <f t="shared" si="10"/>
        <v>10</v>
      </c>
      <c r="J27" s="101">
        <f t="shared" si="10"/>
        <v>13</v>
      </c>
      <c r="K27" s="118"/>
      <c r="L27" s="120"/>
      <c r="M27" s="117"/>
      <c r="O27" s="99">
        <f>O26+1</f>
        <v>16</v>
      </c>
      <c r="P27" s="16" t="str">
        <f>IF($D$22&gt;0,A24," ")</f>
        <v xml:space="preserve"> </v>
      </c>
      <c r="Q27" s="16" t="str">
        <f>IF($D$22&gt;0,B24," ")</f>
        <v xml:space="preserve"> </v>
      </c>
      <c r="R27" s="57"/>
      <c r="S27" s="92" t="str">
        <f>IF(R27&gt;0,IF(R27&gt;R26,"G"," ")," ")</f>
        <v xml:space="preserve"> </v>
      </c>
      <c r="U27" s="22">
        <f>U26+1</f>
        <v>16</v>
      </c>
      <c r="V27" s="16">
        <f>IF(OR(A35&gt;0,A36&gt;0,A37&gt;0)," ",A6)</f>
        <v>2</v>
      </c>
      <c r="W27" s="16" t="str">
        <f>IF(V27=" "," ",IF(B6&gt;0,B6," "))</f>
        <v>LATTES ST JEAN DE VEDAS</v>
      </c>
      <c r="X27" s="57"/>
      <c r="Y27" s="36" t="s">
        <v>5</v>
      </c>
      <c r="Z27" s="16"/>
      <c r="AA27" s="50">
        <f t="shared" si="9"/>
        <v>16</v>
      </c>
      <c r="AB27" s="51">
        <f>IF(A35&gt;0," ",IF(Y21="G",V20,V21))</f>
        <v>11</v>
      </c>
      <c r="AC27" s="51" t="str">
        <f>IF(A35&gt;0," ",IF(Y21="G",W20,W21))</f>
        <v>PAMIERS</v>
      </c>
      <c r="AD27" s="57">
        <v>5</v>
      </c>
      <c r="AE27" s="36" t="str">
        <f>IF(AD27&gt;0,IF(AD27&gt;AD26,"G"," ")," ")</f>
        <v>G</v>
      </c>
      <c r="AF27" s="51"/>
      <c r="AG27" s="52">
        <f>U27</f>
        <v>16</v>
      </c>
      <c r="AH27" s="51">
        <f>IF(AE24="G",AB23,AB24)</f>
        <v>15</v>
      </c>
      <c r="AI27" s="51" t="str">
        <f>IF(AE24="G",AC23,AC24)</f>
        <v>/</v>
      </c>
      <c r="AJ27" s="57"/>
      <c r="AK27" s="36" t="str">
        <f>IF(AJ27&gt;0,IF(AJ27&gt;AJ26,"G"," ")," ")</f>
        <v xml:space="preserve"> </v>
      </c>
      <c r="AL27" s="51"/>
      <c r="AM27" s="52">
        <f>U27</f>
        <v>16</v>
      </c>
      <c r="AN27" s="51">
        <f>IF(AK27="G",AH26,AH27)</f>
        <v>15</v>
      </c>
      <c r="AO27" s="51" t="str">
        <f>IF(AK27="G",AI26,AI27)</f>
        <v>/</v>
      </c>
      <c r="AP27" s="57"/>
      <c r="AQ27" s="36" t="s">
        <v>5</v>
      </c>
      <c r="AR27" s="16"/>
      <c r="AS27" s="14">
        <v>23</v>
      </c>
      <c r="AT27" s="155" t="str">
        <f>IF(S24=" ",P24,P23)</f>
        <v xml:space="preserve"> </v>
      </c>
      <c r="AU27" s="148" t="str">
        <f t="shared" si="0"/>
        <v xml:space="preserve"> </v>
      </c>
      <c r="AV27" s="13" t="str">
        <f>IF(S24=" ",Q24,Q23)</f>
        <v xml:space="preserve"> </v>
      </c>
    </row>
    <row r="28" spans="1:48" ht="17" thickBot="1">
      <c r="A28" s="20">
        <v>22</v>
      </c>
      <c r="B28" s="28" t="s">
        <v>34</v>
      </c>
      <c r="C28" s="88">
        <f>O21</f>
        <v>12</v>
      </c>
      <c r="D28" s="80">
        <f>D16</f>
        <v>11</v>
      </c>
      <c r="E28" s="72">
        <f t="shared" ref="E28:J28" si="11">E16</f>
        <v>8</v>
      </c>
      <c r="F28" s="78">
        <f t="shared" si="11"/>
        <v>16</v>
      </c>
      <c r="G28" s="72">
        <f t="shared" si="11"/>
        <v>4</v>
      </c>
      <c r="H28" s="73">
        <f t="shared" si="11"/>
        <v>8</v>
      </c>
      <c r="I28" s="65">
        <f t="shared" si="11"/>
        <v>11</v>
      </c>
      <c r="J28" s="101">
        <f t="shared" si="11"/>
        <v>15</v>
      </c>
      <c r="K28" s="118"/>
      <c r="L28" s="120"/>
      <c r="M28" s="117"/>
      <c r="AS28" s="26">
        <v>24</v>
      </c>
      <c r="AT28" s="156" t="str">
        <f>IF(S9=" ",P9,P8)</f>
        <v xml:space="preserve"> </v>
      </c>
      <c r="AU28" s="149" t="str">
        <f t="shared" si="0"/>
        <v xml:space="preserve"> </v>
      </c>
      <c r="AV28" s="17" t="str">
        <f>IF(S9=" ",Q9,Q8)</f>
        <v xml:space="preserve"> </v>
      </c>
    </row>
    <row r="29" spans="1:48">
      <c r="A29" s="20">
        <v>23</v>
      </c>
      <c r="B29" s="28" t="s">
        <v>35</v>
      </c>
      <c r="C29" s="88">
        <f>O24</f>
        <v>14</v>
      </c>
      <c r="D29" s="80">
        <f>D15</f>
        <v>14</v>
      </c>
      <c r="E29" s="72">
        <f t="shared" ref="E29:J29" si="12">E15</f>
        <v>5</v>
      </c>
      <c r="F29" s="78">
        <f t="shared" si="12"/>
        <v>14</v>
      </c>
      <c r="G29" s="72">
        <f t="shared" si="12"/>
        <v>3</v>
      </c>
      <c r="H29" s="73">
        <f t="shared" si="12"/>
        <v>7</v>
      </c>
      <c r="I29" s="65">
        <f t="shared" si="12"/>
        <v>12</v>
      </c>
      <c r="J29" s="101">
        <f t="shared" si="12"/>
        <v>16</v>
      </c>
      <c r="K29" s="118"/>
      <c r="L29" s="120"/>
      <c r="M29" s="117"/>
    </row>
    <row r="30" spans="1:48" ht="17" thickBot="1">
      <c r="A30" s="26">
        <v>24</v>
      </c>
      <c r="B30" s="29" t="s">
        <v>36</v>
      </c>
      <c r="C30" s="89">
        <f>O9</f>
        <v>4</v>
      </c>
      <c r="D30" s="81">
        <f>D14</f>
        <v>3</v>
      </c>
      <c r="E30" s="74">
        <f t="shared" ref="E30:J30" si="13">E14</f>
        <v>2</v>
      </c>
      <c r="F30" s="79">
        <f t="shared" si="13"/>
        <v>12</v>
      </c>
      <c r="G30" s="74">
        <f t="shared" si="13"/>
        <v>2</v>
      </c>
      <c r="H30" s="75">
        <f t="shared" si="13"/>
        <v>5</v>
      </c>
      <c r="I30" s="76">
        <f t="shared" si="13"/>
        <v>9</v>
      </c>
      <c r="J30" s="102">
        <f t="shared" si="13"/>
        <v>14</v>
      </c>
      <c r="K30" s="119"/>
      <c r="L30" s="121"/>
      <c r="M30" s="122"/>
    </row>
    <row r="31" spans="1:48" ht="17" thickBot="1">
      <c r="A31" s="61" t="s">
        <v>24</v>
      </c>
    </row>
    <row r="32" spans="1:48" ht="17" thickBot="1">
      <c r="B32" s="58"/>
    </row>
    <row r="33" spans="1:4" ht="17" thickBot="1">
      <c r="A33" s="61" t="s">
        <v>28</v>
      </c>
    </row>
    <row r="34" spans="1:4" ht="17" thickBot="1">
      <c r="A34" s="62" t="s">
        <v>36</v>
      </c>
      <c r="B34" s="59" t="s">
        <v>25</v>
      </c>
      <c r="C34" s="59"/>
    </row>
    <row r="35" spans="1:4" ht="17" thickBot="1">
      <c r="A35" s="62"/>
      <c r="B35" s="60" t="s">
        <v>26</v>
      </c>
      <c r="C35" s="60"/>
    </row>
    <row r="36" spans="1:4" ht="17" thickBot="1">
      <c r="A36" s="62"/>
      <c r="B36" s="60" t="s">
        <v>27</v>
      </c>
      <c r="C36" s="60"/>
    </row>
    <row r="37" spans="1:4" ht="17" thickBot="1">
      <c r="A37" s="62"/>
      <c r="B37" t="s">
        <v>8</v>
      </c>
    </row>
    <row r="40" spans="1:4">
      <c r="A40" t="s">
        <v>12</v>
      </c>
      <c r="B40" t="s">
        <v>13</v>
      </c>
      <c r="D40" t="s">
        <v>14</v>
      </c>
    </row>
    <row r="41" spans="1:4">
      <c r="A41" t="s">
        <v>15</v>
      </c>
      <c r="B41" t="s">
        <v>16</v>
      </c>
      <c r="D41" t="s">
        <v>17</v>
      </c>
    </row>
  </sheetData>
  <sheetProtection sheet="1" objects="1" scenarios="1"/>
  <mergeCells count="37">
    <mergeCell ref="AG10:AK10"/>
    <mergeCell ref="AG13:AK13"/>
    <mergeCell ref="AM25:AQ25"/>
    <mergeCell ref="K3:M3"/>
    <mergeCell ref="D2:M2"/>
    <mergeCell ref="E3:F3"/>
    <mergeCell ref="G3:J3"/>
    <mergeCell ref="AM3:AQ3"/>
    <mergeCell ref="U3:Y3"/>
    <mergeCell ref="AA3:AE3"/>
    <mergeCell ref="AG3:AK3"/>
    <mergeCell ref="A13:J13"/>
    <mergeCell ref="O2:S2"/>
    <mergeCell ref="A22:C22"/>
    <mergeCell ref="K4:K21"/>
    <mergeCell ref="L4:L21"/>
    <mergeCell ref="AW4:BA4"/>
    <mergeCell ref="AY7:AY9"/>
    <mergeCell ref="AX8:AX9"/>
    <mergeCell ref="AA25:AE25"/>
    <mergeCell ref="AG22:AK22"/>
    <mergeCell ref="AG25:AK25"/>
    <mergeCell ref="AM16:AQ16"/>
    <mergeCell ref="AM19:AQ19"/>
    <mergeCell ref="AA22:AE22"/>
    <mergeCell ref="AM22:AQ22"/>
    <mergeCell ref="AA16:AE16"/>
    <mergeCell ref="AA19:AE19"/>
    <mergeCell ref="AG16:AK16"/>
    <mergeCell ref="AG19:AK19"/>
    <mergeCell ref="AM10:AQ10"/>
    <mergeCell ref="AM13:AQ13"/>
    <mergeCell ref="M4:M21"/>
    <mergeCell ref="K23:K30"/>
    <mergeCell ref="L23:L30"/>
    <mergeCell ref="M23:M30"/>
    <mergeCell ref="E22:M22"/>
  </mergeCells>
  <pageMargins left="0.7" right="0.7" top="0.75" bottom="0.75" header="0.3" footer="0.3"/>
  <pageSetup paperSize="8" scale="2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Equipe D2 FRA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marcel Robert</cp:lastModifiedBy>
  <dcterms:created xsi:type="dcterms:W3CDTF">2018-01-08T07:40:57Z</dcterms:created>
  <dcterms:modified xsi:type="dcterms:W3CDTF">2018-07-19T12:10:16Z</dcterms:modified>
</cp:coreProperties>
</file>