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YRMARI\Documents\PERSO\Tir à l'arc\"/>
    </mc:Choice>
  </mc:AlternateContent>
  <bookViews>
    <workbookView xWindow="-120" yWindow="-120" windowWidth="29040" windowHeight="15840" tabRatio="500"/>
  </bookViews>
  <sheets>
    <sheet name="PHCL" sheetId="7" r:id="rId1"/>
    <sheet name="BFCL" sheetId="8" r:id="rId2"/>
    <sheet name="BHCL" sheetId="9" r:id="rId3"/>
    <sheet name="MFCL" sheetId="10" r:id="rId4"/>
    <sheet name="MHCL" sheetId="11" r:id="rId5"/>
    <sheet name="CFCO" sheetId="13" r:id="rId6"/>
    <sheet name="CHCO" sheetId="14" r:id="rId7"/>
    <sheet name="JHCO" sheetId="15" r:id="rId8"/>
    <sheet name="CFCL" sheetId="16" r:id="rId9"/>
    <sheet name="CHCL" sheetId="17" r:id="rId10"/>
    <sheet name="JFCL" sheetId="19" r:id="rId11"/>
    <sheet name="JHCL" sheetId="18" r:id="rId1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7" i="17" l="1"/>
  <c r="Z9" i="17" s="1"/>
  <c r="Z25" i="17" s="1"/>
  <c r="Z17" i="16" l="1"/>
  <c r="Z9" i="16" s="1"/>
  <c r="Z25" i="16" s="1"/>
  <c r="Z26" i="8"/>
  <c r="Z33" i="8" l="1"/>
  <c r="Z34" i="8" s="1"/>
  <c r="AT37" i="19" l="1"/>
  <c r="Q37" i="19"/>
  <c r="O37" i="19"/>
  <c r="N37" i="19"/>
  <c r="AT36" i="19"/>
  <c r="Q36" i="19"/>
  <c r="O36" i="19"/>
  <c r="V35" i="19" s="1"/>
  <c r="AV16" i="19" s="1"/>
  <c r="N36" i="19"/>
  <c r="AT35" i="19"/>
  <c r="X35" i="19"/>
  <c r="Q35" i="19"/>
  <c r="AV36" i="19" s="1"/>
  <c r="O35" i="19"/>
  <c r="N35" i="19"/>
  <c r="AT34" i="19"/>
  <c r="AE34" i="19"/>
  <c r="X34" i="19"/>
  <c r="Q34" i="19"/>
  <c r="V34" i="19" s="1"/>
  <c r="O34" i="19"/>
  <c r="N34" i="19"/>
  <c r="AU33" i="19"/>
  <c r="AT33" i="19"/>
  <c r="AE33" i="19"/>
  <c r="Q33" i="19"/>
  <c r="V31" i="19" s="1"/>
  <c r="O33" i="19"/>
  <c r="N33" i="19"/>
  <c r="AT32" i="19"/>
  <c r="Q32" i="19"/>
  <c r="O32" i="19"/>
  <c r="N32" i="19"/>
  <c r="AT31" i="19"/>
  <c r="X31" i="19"/>
  <c r="Q31" i="19"/>
  <c r="O31" i="19"/>
  <c r="N31" i="19"/>
  <c r="AT30" i="19"/>
  <c r="AL30" i="19"/>
  <c r="X30" i="19"/>
  <c r="Q30" i="19"/>
  <c r="O30" i="19"/>
  <c r="N30" i="19"/>
  <c r="AT29" i="19"/>
  <c r="AL29" i="19"/>
  <c r="Q29" i="19"/>
  <c r="O29" i="19"/>
  <c r="AV33" i="19" s="1"/>
  <c r="N29" i="19"/>
  <c r="AT28" i="19"/>
  <c r="Q28" i="19"/>
  <c r="O28" i="19"/>
  <c r="N28" i="19"/>
  <c r="U27" i="19" s="1"/>
  <c r="AB26" i="19" s="1"/>
  <c r="AT27" i="19"/>
  <c r="X27" i="19"/>
  <c r="V27" i="19"/>
  <c r="AC26" i="19" s="1"/>
  <c r="Q27" i="19"/>
  <c r="O27" i="19"/>
  <c r="N27" i="19"/>
  <c r="AT26" i="19"/>
  <c r="AE26" i="19"/>
  <c r="X26" i="19"/>
  <c r="Q26" i="19"/>
  <c r="O26" i="19"/>
  <c r="N26" i="19"/>
  <c r="AT25" i="19"/>
  <c r="AE25" i="19"/>
  <c r="Q25" i="19"/>
  <c r="AV31" i="19" s="1"/>
  <c r="O25" i="19"/>
  <c r="N25" i="19"/>
  <c r="AT24" i="19"/>
  <c r="AS24" i="19"/>
  <c r="Q24" i="19"/>
  <c r="O24" i="19"/>
  <c r="N24" i="19"/>
  <c r="U23" i="19" s="1"/>
  <c r="AU20" i="19" s="1"/>
  <c r="AT23" i="19"/>
  <c r="AS23" i="19"/>
  <c r="X23" i="19"/>
  <c r="Q23" i="19"/>
  <c r="AV30" i="19" s="1"/>
  <c r="O23" i="19"/>
  <c r="N23" i="19"/>
  <c r="X22" i="19"/>
  <c r="V22" i="19"/>
  <c r="Q22" i="19"/>
  <c r="U22" i="19" s="1"/>
  <c r="O22" i="19"/>
  <c r="N22" i="19"/>
  <c r="AS21" i="19"/>
  <c r="AQ21" i="19"/>
  <c r="AP21" i="19"/>
  <c r="Q21" i="19"/>
  <c r="O21" i="19"/>
  <c r="N21" i="19"/>
  <c r="AS20" i="19"/>
  <c r="AU6" i="19" s="1"/>
  <c r="AQ20" i="19"/>
  <c r="AP20" i="19"/>
  <c r="AN20" i="19"/>
  <c r="G27" i="19" s="1"/>
  <c r="Q20" i="19"/>
  <c r="O20" i="19"/>
  <c r="N20" i="19"/>
  <c r="U19" i="19" s="1"/>
  <c r="AB18" i="19" s="1"/>
  <c r="AU13" i="19" s="1"/>
  <c r="L20" i="19"/>
  <c r="S18" i="19" s="1"/>
  <c r="X19" i="19"/>
  <c r="V19" i="19"/>
  <c r="Q19" i="19"/>
  <c r="AU28" i="19" s="1"/>
  <c r="O19" i="19"/>
  <c r="N19" i="19"/>
  <c r="G19" i="19"/>
  <c r="AE18" i="19"/>
  <c r="X18" i="19"/>
  <c r="Q18" i="19"/>
  <c r="U18" i="19" s="1"/>
  <c r="O18" i="19"/>
  <c r="N18" i="19"/>
  <c r="G18" i="19"/>
  <c r="AE17" i="19"/>
  <c r="Q17" i="19"/>
  <c r="AV27" i="19" s="1"/>
  <c r="O17" i="19"/>
  <c r="N17" i="19"/>
  <c r="Q16" i="19"/>
  <c r="O16" i="19"/>
  <c r="N16" i="19"/>
  <c r="G16" i="19"/>
  <c r="AT15" i="19"/>
  <c r="AT16" i="19" s="1"/>
  <c r="AT17" i="19" s="1"/>
  <c r="AT18" i="19" s="1"/>
  <c r="AT19" i="19" s="1"/>
  <c r="AT20" i="19" s="1"/>
  <c r="AT21" i="19" s="1"/>
  <c r="X15" i="19"/>
  <c r="Q15" i="19"/>
  <c r="AV26" i="19" s="1"/>
  <c r="O15" i="19"/>
  <c r="N15" i="19"/>
  <c r="G15" i="19"/>
  <c r="AL14" i="19"/>
  <c r="X14" i="19"/>
  <c r="Q14" i="19"/>
  <c r="V14" i="19" s="1"/>
  <c r="O14" i="19"/>
  <c r="N14" i="19"/>
  <c r="AL13" i="19"/>
  <c r="Q13" i="19"/>
  <c r="O13" i="19"/>
  <c r="N13" i="19"/>
  <c r="G13" i="19"/>
  <c r="Q12" i="19"/>
  <c r="O12" i="19"/>
  <c r="N12" i="19"/>
  <c r="G12" i="19"/>
  <c r="X11" i="19"/>
  <c r="V11" i="19"/>
  <c r="U11" i="19"/>
  <c r="Q11" i="19"/>
  <c r="AV24" i="19" s="1"/>
  <c r="O11" i="19"/>
  <c r="N11" i="19"/>
  <c r="G11" i="19"/>
  <c r="AE10" i="19"/>
  <c r="X10" i="19"/>
  <c r="Q10" i="19"/>
  <c r="V10" i="19" s="1"/>
  <c r="O10" i="19"/>
  <c r="N10" i="19"/>
  <c r="G10" i="19"/>
  <c r="AE9" i="19"/>
  <c r="Q9" i="19"/>
  <c r="O9" i="19"/>
  <c r="N9" i="19"/>
  <c r="G9" i="19"/>
  <c r="Q8" i="19"/>
  <c r="O8" i="19"/>
  <c r="N8" i="19"/>
  <c r="U7" i="19" s="1"/>
  <c r="G8" i="19"/>
  <c r="X7" i="19"/>
  <c r="V7" i="19"/>
  <c r="Q7" i="19"/>
  <c r="AV22" i="19" s="1"/>
  <c r="O7" i="19"/>
  <c r="N7" i="19"/>
  <c r="G7" i="19"/>
  <c r="X6" i="19"/>
  <c r="Q6" i="19"/>
  <c r="V6" i="19" s="1"/>
  <c r="O6" i="19"/>
  <c r="N6" i="19"/>
  <c r="G6" i="19"/>
  <c r="G5" i="19"/>
  <c r="AT37" i="18"/>
  <c r="Q37" i="18"/>
  <c r="O37" i="18"/>
  <c r="N37" i="18"/>
  <c r="AU37" i="18" s="1"/>
  <c r="AT36" i="18"/>
  <c r="Q36" i="18"/>
  <c r="O36" i="18"/>
  <c r="V35" i="18" s="1"/>
  <c r="AV16" i="18" s="1"/>
  <c r="N36" i="18"/>
  <c r="U35" i="18" s="1"/>
  <c r="AU16" i="18" s="1"/>
  <c r="AT35" i="18"/>
  <c r="X35" i="18"/>
  <c r="Q35" i="18"/>
  <c r="O35" i="18"/>
  <c r="AV36" i="18" s="1"/>
  <c r="N35" i="18"/>
  <c r="U34" i="18" s="1"/>
  <c r="AT34" i="18"/>
  <c r="AE34" i="18"/>
  <c r="X34" i="18"/>
  <c r="Q34" i="18"/>
  <c r="O34" i="18"/>
  <c r="N34" i="18"/>
  <c r="AT33" i="18"/>
  <c r="AE33" i="18"/>
  <c r="Q33" i="18"/>
  <c r="O33" i="18"/>
  <c r="N33" i="18"/>
  <c r="AT32" i="18"/>
  <c r="Q32" i="18"/>
  <c r="O32" i="18"/>
  <c r="N32" i="18"/>
  <c r="AT31" i="18"/>
  <c r="X31" i="18"/>
  <c r="Q31" i="18"/>
  <c r="O31" i="18"/>
  <c r="N31" i="18"/>
  <c r="AT30" i="18"/>
  <c r="AL30" i="18"/>
  <c r="X30" i="18"/>
  <c r="Q30" i="18"/>
  <c r="O30" i="18"/>
  <c r="N30" i="18"/>
  <c r="AT29" i="18"/>
  <c r="AL29" i="18"/>
  <c r="Q29" i="18"/>
  <c r="O29" i="18"/>
  <c r="N29" i="18"/>
  <c r="AT28" i="18"/>
  <c r="Q28" i="18"/>
  <c r="O28" i="18"/>
  <c r="V27" i="18" s="1"/>
  <c r="AC26" i="18" s="1"/>
  <c r="AJ29" i="18" s="1"/>
  <c r="N28" i="18"/>
  <c r="AT27" i="18"/>
  <c r="X27" i="18"/>
  <c r="Q27" i="18"/>
  <c r="AV32" i="18" s="1"/>
  <c r="O27" i="18"/>
  <c r="N27" i="18"/>
  <c r="AU32" i="18" s="1"/>
  <c r="AT26" i="18"/>
  <c r="AE26" i="18"/>
  <c r="X26" i="18"/>
  <c r="Q26" i="18"/>
  <c r="O26" i="18"/>
  <c r="N26" i="18"/>
  <c r="AT25" i="18"/>
  <c r="AE25" i="18"/>
  <c r="Q25" i="18"/>
  <c r="O25" i="18"/>
  <c r="AV31" i="18" s="1"/>
  <c r="N25" i="18"/>
  <c r="AT24" i="18"/>
  <c r="AS24" i="18"/>
  <c r="Q24" i="18"/>
  <c r="O24" i="18"/>
  <c r="N24" i="18"/>
  <c r="U23" i="18" s="1"/>
  <c r="AU20" i="18" s="1"/>
  <c r="AT23" i="18"/>
  <c r="AS23" i="18"/>
  <c r="X23" i="18"/>
  <c r="Q23" i="18"/>
  <c r="O23" i="18"/>
  <c r="AV30" i="18" s="1"/>
  <c r="N23" i="18"/>
  <c r="X22" i="18"/>
  <c r="Q22" i="18"/>
  <c r="O22" i="18"/>
  <c r="N22" i="18"/>
  <c r="AS21" i="18"/>
  <c r="Q21" i="18"/>
  <c r="O21" i="18"/>
  <c r="N21" i="18"/>
  <c r="AU29" i="18" s="1"/>
  <c r="AS20" i="18"/>
  <c r="Q20" i="18"/>
  <c r="O20" i="18"/>
  <c r="N20" i="18"/>
  <c r="U19" i="18" s="1"/>
  <c r="AB18" i="18" s="1"/>
  <c r="AU13" i="18" s="1"/>
  <c r="L20" i="18"/>
  <c r="S18" i="18" s="1"/>
  <c r="X19" i="18"/>
  <c r="Q19" i="18"/>
  <c r="O19" i="18"/>
  <c r="N19" i="18"/>
  <c r="U18" i="18" s="1"/>
  <c r="AE18" i="18"/>
  <c r="X18" i="18"/>
  <c r="Q18" i="18"/>
  <c r="O18" i="18"/>
  <c r="N18" i="18"/>
  <c r="AE17" i="18"/>
  <c r="Q17" i="18"/>
  <c r="O17" i="18"/>
  <c r="N17" i="18"/>
  <c r="Q16" i="18"/>
  <c r="O16" i="18"/>
  <c r="N16" i="18"/>
  <c r="AT15" i="18"/>
  <c r="AT16" i="18" s="1"/>
  <c r="AT17" i="18" s="1"/>
  <c r="AT18" i="18" s="1"/>
  <c r="AT19" i="18" s="1"/>
  <c r="AT20" i="18" s="1"/>
  <c r="AT21" i="18" s="1"/>
  <c r="X15" i="18"/>
  <c r="Q15" i="18"/>
  <c r="O15" i="18"/>
  <c r="V14" i="18" s="1"/>
  <c r="N15" i="18"/>
  <c r="AL14" i="18"/>
  <c r="X14" i="18"/>
  <c r="Q14" i="18"/>
  <c r="O14" i="18"/>
  <c r="N14" i="18"/>
  <c r="AL13" i="18"/>
  <c r="Q13" i="18"/>
  <c r="O13" i="18"/>
  <c r="N13" i="18"/>
  <c r="Q12" i="18"/>
  <c r="O12" i="18"/>
  <c r="N12" i="18"/>
  <c r="X11" i="18"/>
  <c r="Q11" i="18"/>
  <c r="O11" i="18"/>
  <c r="N11" i="18"/>
  <c r="AE10" i="18"/>
  <c r="X10" i="18"/>
  <c r="Q10" i="18"/>
  <c r="O10" i="18"/>
  <c r="N10" i="18"/>
  <c r="AE9" i="18"/>
  <c r="Q9" i="18"/>
  <c r="O9" i="18"/>
  <c r="N9" i="18"/>
  <c r="Q8" i="18"/>
  <c r="O8" i="18"/>
  <c r="N8" i="18"/>
  <c r="X7" i="18"/>
  <c r="Q7" i="18"/>
  <c r="AV22" i="18" s="1"/>
  <c r="O7" i="18"/>
  <c r="N7" i="18"/>
  <c r="X6" i="18"/>
  <c r="V6" i="18"/>
  <c r="U6" i="18"/>
  <c r="Q6" i="18"/>
  <c r="O6" i="18"/>
  <c r="N6" i="18"/>
  <c r="AT37" i="17"/>
  <c r="Q37" i="17"/>
  <c r="O37" i="17"/>
  <c r="N37" i="17"/>
  <c r="AT36" i="17"/>
  <c r="Q36" i="17"/>
  <c r="O36" i="17"/>
  <c r="V35" i="17" s="1"/>
  <c r="N36" i="17"/>
  <c r="AT35" i="17"/>
  <c r="X35" i="17"/>
  <c r="Q35" i="17"/>
  <c r="O35" i="17"/>
  <c r="V34" i="17" s="1"/>
  <c r="N35" i="17"/>
  <c r="AT34" i="17"/>
  <c r="AE34" i="17"/>
  <c r="X34" i="17"/>
  <c r="U34" i="17"/>
  <c r="Q34" i="17"/>
  <c r="O34" i="17"/>
  <c r="N34" i="17"/>
  <c r="AT33" i="17"/>
  <c r="AE33" i="17"/>
  <c r="Q33" i="17"/>
  <c r="AV35" i="17" s="1"/>
  <c r="O33" i="17"/>
  <c r="N33" i="17"/>
  <c r="AU35" i="17" s="1"/>
  <c r="AT32" i="17"/>
  <c r="Q32" i="17"/>
  <c r="O32" i="17"/>
  <c r="V31" i="17" s="1"/>
  <c r="N32" i="17"/>
  <c r="AT31" i="17"/>
  <c r="X31" i="17"/>
  <c r="U31" i="17"/>
  <c r="Q31" i="17"/>
  <c r="AV34" i="17" s="1"/>
  <c r="O31" i="17"/>
  <c r="N31" i="17"/>
  <c r="AT30" i="17"/>
  <c r="AL30" i="17"/>
  <c r="X30" i="17"/>
  <c r="Q30" i="17"/>
  <c r="V30" i="17" s="1"/>
  <c r="O30" i="17"/>
  <c r="N30" i="17"/>
  <c r="AT29" i="17"/>
  <c r="AL29" i="17"/>
  <c r="Q29" i="17"/>
  <c r="O29" i="17"/>
  <c r="AV33" i="17" s="1"/>
  <c r="N29" i="17"/>
  <c r="AT28" i="17"/>
  <c r="Q28" i="17"/>
  <c r="O28" i="17"/>
  <c r="V27" i="17" s="1"/>
  <c r="N28" i="17"/>
  <c r="AT27" i="17"/>
  <c r="X27" i="17"/>
  <c r="U27" i="17"/>
  <c r="Q27" i="17"/>
  <c r="O27" i="17"/>
  <c r="N27" i="17"/>
  <c r="AT26" i="17"/>
  <c r="AE26" i="17"/>
  <c r="AB26" i="17"/>
  <c r="X26" i="17"/>
  <c r="Q26" i="17"/>
  <c r="V26" i="17" s="1"/>
  <c r="O26" i="17"/>
  <c r="N26" i="17"/>
  <c r="AT25" i="17"/>
  <c r="AE25" i="17"/>
  <c r="Q25" i="17"/>
  <c r="O25" i="17"/>
  <c r="N25" i="17"/>
  <c r="AT24" i="17"/>
  <c r="AS24" i="17"/>
  <c r="Q24" i="17"/>
  <c r="O24" i="17"/>
  <c r="N24" i="17"/>
  <c r="U23" i="17" s="1"/>
  <c r="AU20" i="17" s="1"/>
  <c r="AT23" i="17"/>
  <c r="AS23" i="17"/>
  <c r="X23" i="17"/>
  <c r="Q23" i="17"/>
  <c r="O23" i="17"/>
  <c r="AV30" i="17" s="1"/>
  <c r="N23" i="17"/>
  <c r="X22" i="17"/>
  <c r="V22" i="17"/>
  <c r="Q22" i="17"/>
  <c r="U22" i="17" s="1"/>
  <c r="O22" i="17"/>
  <c r="N22" i="17"/>
  <c r="AS21" i="17"/>
  <c r="Q21" i="17"/>
  <c r="O21" i="17"/>
  <c r="N21" i="17"/>
  <c r="AS20" i="17"/>
  <c r="Q20" i="17"/>
  <c r="O20" i="17"/>
  <c r="N20" i="17"/>
  <c r="L20" i="17"/>
  <c r="X19" i="17"/>
  <c r="Q19" i="17"/>
  <c r="O19" i="17"/>
  <c r="V18" i="17" s="1"/>
  <c r="N19" i="17"/>
  <c r="AE18" i="17"/>
  <c r="X18" i="17"/>
  <c r="Q18" i="17"/>
  <c r="O18" i="17"/>
  <c r="N18" i="17"/>
  <c r="AE17" i="17"/>
  <c r="Q17" i="17"/>
  <c r="O17" i="17"/>
  <c r="N17" i="17"/>
  <c r="Q16" i="17"/>
  <c r="O16" i="17"/>
  <c r="N16" i="17"/>
  <c r="AT15" i="17"/>
  <c r="AT16" i="17" s="1"/>
  <c r="AT17" i="17" s="1"/>
  <c r="AT18" i="17" s="1"/>
  <c r="AT19" i="17" s="1"/>
  <c r="AT20" i="17" s="1"/>
  <c r="AT21" i="17" s="1"/>
  <c r="X15" i="17"/>
  <c r="Q15" i="17"/>
  <c r="O15" i="17"/>
  <c r="N15" i="17"/>
  <c r="AL14" i="17"/>
  <c r="X14" i="17"/>
  <c r="Q14" i="17"/>
  <c r="V14" i="17" s="1"/>
  <c r="O14" i="17"/>
  <c r="N14" i="17"/>
  <c r="AL13" i="17"/>
  <c r="Q13" i="17"/>
  <c r="O13" i="17"/>
  <c r="N13" i="17"/>
  <c r="Q12" i="17"/>
  <c r="O12" i="17"/>
  <c r="N12" i="17"/>
  <c r="U11" i="17" s="1"/>
  <c r="X11" i="17"/>
  <c r="V11" i="17"/>
  <c r="Q11" i="17"/>
  <c r="AV24" i="17" s="1"/>
  <c r="O11" i="17"/>
  <c r="N11" i="17"/>
  <c r="U10" i="17" s="1"/>
  <c r="AE10" i="17"/>
  <c r="X10" i="17"/>
  <c r="V10" i="17"/>
  <c r="Q10" i="17"/>
  <c r="O10" i="17"/>
  <c r="N10" i="17"/>
  <c r="AE9" i="17"/>
  <c r="Q9" i="17"/>
  <c r="O9" i="17"/>
  <c r="N9" i="17"/>
  <c r="Q8" i="17"/>
  <c r="O8" i="17"/>
  <c r="N8" i="17"/>
  <c r="U7" i="17" s="1"/>
  <c r="X7" i="17"/>
  <c r="V7" i="17"/>
  <c r="Q7" i="17"/>
  <c r="O7" i="17"/>
  <c r="V6" i="17" s="1"/>
  <c r="N7" i="17"/>
  <c r="U6" i="17" s="1"/>
  <c r="X6" i="17"/>
  <c r="Q6" i="17"/>
  <c r="O6" i="17"/>
  <c r="N6" i="17"/>
  <c r="AT37" i="16"/>
  <c r="Q37" i="16"/>
  <c r="O37" i="16"/>
  <c r="N37" i="16"/>
  <c r="AT36" i="16"/>
  <c r="Q36" i="16"/>
  <c r="O36" i="16"/>
  <c r="V35" i="16" s="1"/>
  <c r="N36" i="16"/>
  <c r="AT35" i="16"/>
  <c r="X35" i="16"/>
  <c r="Q35" i="16"/>
  <c r="O35" i="16"/>
  <c r="AV36" i="16" s="1"/>
  <c r="N35" i="16"/>
  <c r="AU36" i="16" s="1"/>
  <c r="AT34" i="16"/>
  <c r="AE34" i="16"/>
  <c r="X34" i="16"/>
  <c r="V34" i="16"/>
  <c r="U34" i="16"/>
  <c r="Q34" i="16"/>
  <c r="O34" i="16"/>
  <c r="N34" i="16"/>
  <c r="AT33" i="16"/>
  <c r="AE33" i="16"/>
  <c r="Q33" i="16"/>
  <c r="O33" i="16"/>
  <c r="N33" i="16"/>
  <c r="AU35" i="16" s="1"/>
  <c r="AT32" i="16"/>
  <c r="Q32" i="16"/>
  <c r="O32" i="16"/>
  <c r="N32" i="16"/>
  <c r="U31" i="16" s="1"/>
  <c r="AT31" i="16"/>
  <c r="X31" i="16"/>
  <c r="V31" i="16"/>
  <c r="Q31" i="16"/>
  <c r="O31" i="16"/>
  <c r="N31" i="16"/>
  <c r="AT30" i="16"/>
  <c r="AL30" i="16"/>
  <c r="X30" i="16"/>
  <c r="Q30" i="16"/>
  <c r="O30" i="16"/>
  <c r="N30" i="16"/>
  <c r="AT29" i="16"/>
  <c r="AL29" i="16"/>
  <c r="Q29" i="16"/>
  <c r="O29" i="16"/>
  <c r="N29" i="16"/>
  <c r="AT28" i="16"/>
  <c r="Q28" i="16"/>
  <c r="O28" i="16"/>
  <c r="V27" i="16" s="1"/>
  <c r="N28" i="16"/>
  <c r="AT27" i="16"/>
  <c r="X27" i="16"/>
  <c r="U27" i="16"/>
  <c r="Q27" i="16"/>
  <c r="O27" i="16"/>
  <c r="N27" i="16"/>
  <c r="AT26" i="16"/>
  <c r="AE26" i="16"/>
  <c r="X26" i="16"/>
  <c r="Q26" i="16"/>
  <c r="O26" i="16"/>
  <c r="N26" i="16"/>
  <c r="AT25" i="16"/>
  <c r="AE25" i="16"/>
  <c r="Q25" i="16"/>
  <c r="O25" i="16"/>
  <c r="N25" i="16"/>
  <c r="AT24" i="16"/>
  <c r="AS24" i="16"/>
  <c r="Q24" i="16"/>
  <c r="O24" i="16"/>
  <c r="N24" i="16"/>
  <c r="AT23" i="16"/>
  <c r="AS23" i="16"/>
  <c r="X23" i="16"/>
  <c r="U23" i="16"/>
  <c r="Q23" i="16"/>
  <c r="O23" i="16"/>
  <c r="AV30" i="16" s="1"/>
  <c r="N23" i="16"/>
  <c r="AU30" i="16" s="1"/>
  <c r="X22" i="16"/>
  <c r="V22" i="16"/>
  <c r="Q22" i="16"/>
  <c r="O22" i="16"/>
  <c r="N22" i="16"/>
  <c r="AS21" i="16"/>
  <c r="Q21" i="16"/>
  <c r="O21" i="16"/>
  <c r="N21" i="16"/>
  <c r="AS20" i="16"/>
  <c r="Q20" i="16"/>
  <c r="O20" i="16"/>
  <c r="N20" i="16"/>
  <c r="L20" i="16"/>
  <c r="X19" i="16"/>
  <c r="Q19" i="16"/>
  <c r="O19" i="16"/>
  <c r="V18" i="16" s="1"/>
  <c r="N19" i="16"/>
  <c r="AE18" i="16"/>
  <c r="X18" i="16"/>
  <c r="Q18" i="16"/>
  <c r="U18" i="16" s="1"/>
  <c r="O18" i="16"/>
  <c r="N18" i="16"/>
  <c r="AE17" i="16"/>
  <c r="Q17" i="16"/>
  <c r="O17" i="16"/>
  <c r="N17" i="16"/>
  <c r="Q16" i="16"/>
  <c r="O16" i="16"/>
  <c r="N16" i="16"/>
  <c r="AT15" i="16"/>
  <c r="AT16" i="16" s="1"/>
  <c r="AT17" i="16" s="1"/>
  <c r="AT18" i="16" s="1"/>
  <c r="AT19" i="16" s="1"/>
  <c r="AT20" i="16" s="1"/>
  <c r="AT21" i="16" s="1"/>
  <c r="X15" i="16"/>
  <c r="Q15" i="16"/>
  <c r="O15" i="16"/>
  <c r="N15" i="16"/>
  <c r="AL14" i="16"/>
  <c r="X14" i="16"/>
  <c r="Q14" i="16"/>
  <c r="O14" i="16"/>
  <c r="N14" i="16"/>
  <c r="AL13" i="16"/>
  <c r="Q13" i="16"/>
  <c r="O13" i="16"/>
  <c r="N13" i="16"/>
  <c r="Q12" i="16"/>
  <c r="O12" i="16"/>
  <c r="V11" i="16" s="1"/>
  <c r="N12" i="16"/>
  <c r="X11" i="16"/>
  <c r="U11" i="16"/>
  <c r="Q11" i="16"/>
  <c r="O11" i="16"/>
  <c r="N11" i="16"/>
  <c r="U10" i="16" s="1"/>
  <c r="AE10" i="16"/>
  <c r="X10" i="16"/>
  <c r="Q10" i="16"/>
  <c r="O10" i="16"/>
  <c r="N10" i="16"/>
  <c r="AE9" i="16"/>
  <c r="Q9" i="16"/>
  <c r="O9" i="16"/>
  <c r="N9" i="16"/>
  <c r="Q8" i="16"/>
  <c r="O8" i="16"/>
  <c r="N8" i="16"/>
  <c r="X7" i="16"/>
  <c r="V7" i="16"/>
  <c r="Q7" i="16"/>
  <c r="O7" i="16"/>
  <c r="AV22" i="16" s="1"/>
  <c r="N7" i="16"/>
  <c r="AU22" i="16" s="1"/>
  <c r="X6" i="16"/>
  <c r="V6" i="16"/>
  <c r="Q6" i="16"/>
  <c r="O6" i="16"/>
  <c r="N6" i="16"/>
  <c r="AT37" i="15"/>
  <c r="Q37" i="15"/>
  <c r="AV37" i="15" s="1"/>
  <c r="O37" i="15"/>
  <c r="N37" i="15"/>
  <c r="AT36" i="15"/>
  <c r="Q36" i="15"/>
  <c r="O36" i="15"/>
  <c r="N36" i="15"/>
  <c r="AT35" i="15"/>
  <c r="X35" i="15"/>
  <c r="Q35" i="15"/>
  <c r="AV36" i="15" s="1"/>
  <c r="O35" i="15"/>
  <c r="N35" i="15"/>
  <c r="AT34" i="15"/>
  <c r="AE34" i="15"/>
  <c r="X34" i="15"/>
  <c r="Q34" i="15"/>
  <c r="V34" i="15" s="1"/>
  <c r="O34" i="15"/>
  <c r="N34" i="15"/>
  <c r="AU33" i="15"/>
  <c r="AT33" i="15"/>
  <c r="AE33" i="15"/>
  <c r="Q33" i="15"/>
  <c r="O33" i="15"/>
  <c r="N33" i="15"/>
  <c r="AT32" i="15"/>
  <c r="Q32" i="15"/>
  <c r="O32" i="15"/>
  <c r="V31" i="15" s="1"/>
  <c r="N32" i="15"/>
  <c r="U31" i="15" s="1"/>
  <c r="G32" i="15"/>
  <c r="AT31" i="15"/>
  <c r="X31" i="15"/>
  <c r="Q31" i="15"/>
  <c r="AV34" i="15" s="1"/>
  <c r="O31" i="15"/>
  <c r="N31" i="15"/>
  <c r="AT30" i="15"/>
  <c r="AL30" i="15"/>
  <c r="X30" i="15"/>
  <c r="Q30" i="15"/>
  <c r="V30" i="15" s="1"/>
  <c r="AV19" i="15" s="1"/>
  <c r="O30" i="15"/>
  <c r="N30" i="15"/>
  <c r="AT29" i="15"/>
  <c r="AL29" i="15"/>
  <c r="Q29" i="15"/>
  <c r="AV33" i="15" s="1"/>
  <c r="O29" i="15"/>
  <c r="N29" i="15"/>
  <c r="AT28" i="15"/>
  <c r="Q28" i="15"/>
  <c r="O28" i="15"/>
  <c r="N28" i="15"/>
  <c r="U27" i="15" s="1"/>
  <c r="AB26" i="15" s="1"/>
  <c r="AT27" i="15"/>
  <c r="X27" i="15"/>
  <c r="Q27" i="15"/>
  <c r="AV32" i="15" s="1"/>
  <c r="O27" i="15"/>
  <c r="N27" i="15"/>
  <c r="AT26" i="15"/>
  <c r="AE26" i="15"/>
  <c r="X26" i="15"/>
  <c r="Q26" i="15"/>
  <c r="O26" i="15"/>
  <c r="N26" i="15"/>
  <c r="AT25" i="15"/>
  <c r="AE25" i="15"/>
  <c r="Q25" i="15"/>
  <c r="O25" i="15"/>
  <c r="AV31" i="15" s="1"/>
  <c r="N25" i="15"/>
  <c r="AT24" i="15"/>
  <c r="AS24" i="15"/>
  <c r="Q24" i="15"/>
  <c r="O24" i="15"/>
  <c r="N24" i="15"/>
  <c r="U23" i="15" s="1"/>
  <c r="AU20" i="15" s="1"/>
  <c r="AT23" i="15"/>
  <c r="AS23" i="15"/>
  <c r="X23" i="15"/>
  <c r="Q23" i="15"/>
  <c r="O23" i="15"/>
  <c r="N23" i="15"/>
  <c r="AU30" i="15" s="1"/>
  <c r="G23" i="15"/>
  <c r="AU22" i="15"/>
  <c r="X22" i="15"/>
  <c r="V22" i="15"/>
  <c r="Q22" i="15"/>
  <c r="O22" i="15"/>
  <c r="N22" i="15"/>
  <c r="G22" i="15"/>
  <c r="AS21" i="15"/>
  <c r="AQ21" i="15"/>
  <c r="AP21" i="15"/>
  <c r="Q21" i="15"/>
  <c r="V19" i="15" s="1"/>
  <c r="O21" i="15"/>
  <c r="N21" i="15"/>
  <c r="AS20" i="15"/>
  <c r="AV7" i="15" s="1"/>
  <c r="AO8" i="15" s="1"/>
  <c r="AQ20" i="15"/>
  <c r="AP20" i="15"/>
  <c r="AU6" i="15" s="1"/>
  <c r="AN20" i="15"/>
  <c r="G27" i="15" s="1"/>
  <c r="Q20" i="15"/>
  <c r="O20" i="15"/>
  <c r="N20" i="15"/>
  <c r="L20" i="15"/>
  <c r="S18" i="15" s="1"/>
  <c r="X19" i="15"/>
  <c r="Q19" i="15"/>
  <c r="AU28" i="15" s="1"/>
  <c r="O19" i="15"/>
  <c r="N19" i="15"/>
  <c r="G19" i="15"/>
  <c r="AE18" i="15"/>
  <c r="X18" i="15"/>
  <c r="Q18" i="15"/>
  <c r="V18" i="15" s="1"/>
  <c r="O18" i="15"/>
  <c r="N18" i="15"/>
  <c r="G18" i="15"/>
  <c r="AE17" i="15"/>
  <c r="Q17" i="15"/>
  <c r="AV27" i="15" s="1"/>
  <c r="O17" i="15"/>
  <c r="N17" i="15"/>
  <c r="G17" i="15"/>
  <c r="Q16" i="15"/>
  <c r="O16" i="15"/>
  <c r="V15" i="15" s="1"/>
  <c r="N16" i="15"/>
  <c r="G16" i="15"/>
  <c r="AT15" i="15"/>
  <c r="AT16" i="15" s="1"/>
  <c r="AT17" i="15" s="1"/>
  <c r="AT18" i="15" s="1"/>
  <c r="AT19" i="15" s="1"/>
  <c r="AT20" i="15" s="1"/>
  <c r="AT21" i="15" s="1"/>
  <c r="X15" i="15"/>
  <c r="Q15" i="15"/>
  <c r="O15" i="15"/>
  <c r="N15" i="15"/>
  <c r="G15" i="15"/>
  <c r="AL14" i="15"/>
  <c r="X14" i="15"/>
  <c r="Q14" i="15"/>
  <c r="O14" i="15"/>
  <c r="N14" i="15"/>
  <c r="G14" i="15"/>
  <c r="AL13" i="15"/>
  <c r="Q13" i="15"/>
  <c r="V11" i="15" s="1"/>
  <c r="O13" i="15"/>
  <c r="N13" i="15"/>
  <c r="G13" i="15"/>
  <c r="Q12" i="15"/>
  <c r="O12" i="15"/>
  <c r="N12" i="15"/>
  <c r="G12" i="15"/>
  <c r="X11" i="15"/>
  <c r="Q11" i="15"/>
  <c r="AV24" i="15" s="1"/>
  <c r="O11" i="15"/>
  <c r="N11" i="15"/>
  <c r="G11" i="15"/>
  <c r="AE10" i="15"/>
  <c r="X10" i="15"/>
  <c r="Q10" i="15"/>
  <c r="V10" i="15" s="1"/>
  <c r="O10" i="15"/>
  <c r="N10" i="15"/>
  <c r="G10" i="15"/>
  <c r="AE9" i="15"/>
  <c r="Q9" i="15"/>
  <c r="O9" i="15"/>
  <c r="N9" i="15"/>
  <c r="G9" i="15"/>
  <c r="Q8" i="15"/>
  <c r="O8" i="15"/>
  <c r="N8" i="15"/>
  <c r="U7" i="15" s="1"/>
  <c r="G8" i="15"/>
  <c r="AU7" i="15"/>
  <c r="X7" i="15"/>
  <c r="V7" i="15"/>
  <c r="AC9" i="15" s="1"/>
  <c r="AJ13" i="15" s="1"/>
  <c r="Q7" i="15"/>
  <c r="AV22" i="15" s="1"/>
  <c r="O7" i="15"/>
  <c r="N7" i="15"/>
  <c r="G7" i="15"/>
  <c r="X6" i="15"/>
  <c r="V6" i="15"/>
  <c r="Q6" i="15"/>
  <c r="U6" i="15" s="1"/>
  <c r="O6" i="15"/>
  <c r="N6" i="15"/>
  <c r="G6" i="15"/>
  <c r="G5" i="15"/>
  <c r="AT37" i="14"/>
  <c r="Q37" i="14"/>
  <c r="AV37" i="14" s="1"/>
  <c r="O37" i="14"/>
  <c r="N37" i="14"/>
  <c r="AT36" i="14"/>
  <c r="Q36" i="14"/>
  <c r="O36" i="14"/>
  <c r="N36" i="14"/>
  <c r="AV35" i="14"/>
  <c r="AT35" i="14"/>
  <c r="X35" i="14"/>
  <c r="Q35" i="14"/>
  <c r="AV36" i="14" s="1"/>
  <c r="O35" i="14"/>
  <c r="N35" i="14"/>
  <c r="U34" i="14" s="1"/>
  <c r="AT34" i="14"/>
  <c r="AE34" i="14"/>
  <c r="X34" i="14"/>
  <c r="V34" i="14"/>
  <c r="Q34" i="14"/>
  <c r="O34" i="14"/>
  <c r="N34" i="14"/>
  <c r="AV33" i="14"/>
  <c r="AT33" i="14"/>
  <c r="AE33" i="14"/>
  <c r="Q33" i="14"/>
  <c r="AU35" i="14" s="1"/>
  <c r="O33" i="14"/>
  <c r="N33" i="14"/>
  <c r="AT32" i="14"/>
  <c r="Q32" i="14"/>
  <c r="O32" i="14"/>
  <c r="N32" i="14"/>
  <c r="AT31" i="14"/>
  <c r="X31" i="14"/>
  <c r="U31" i="14"/>
  <c r="Q31" i="14"/>
  <c r="O31" i="14"/>
  <c r="N31" i="14"/>
  <c r="AT30" i="14"/>
  <c r="AL30" i="14"/>
  <c r="X30" i="14"/>
  <c r="Q30" i="14"/>
  <c r="O30" i="14"/>
  <c r="N30" i="14"/>
  <c r="AT29" i="14"/>
  <c r="AL29" i="14"/>
  <c r="Q29" i="14"/>
  <c r="AU33" i="14" s="1"/>
  <c r="O29" i="14"/>
  <c r="N29" i="14"/>
  <c r="AV28" i="14"/>
  <c r="AT28" i="14"/>
  <c r="Q28" i="14"/>
  <c r="O28" i="14"/>
  <c r="V27" i="14" s="1"/>
  <c r="N28" i="14"/>
  <c r="U27" i="14" s="1"/>
  <c r="AT27" i="14"/>
  <c r="X27" i="14"/>
  <c r="Q27" i="14"/>
  <c r="AV32" i="14" s="1"/>
  <c r="O27" i="14"/>
  <c r="N27" i="14"/>
  <c r="AT26" i="14"/>
  <c r="AE26" i="14"/>
  <c r="X26" i="14"/>
  <c r="Q26" i="14"/>
  <c r="V26" i="14" s="1"/>
  <c r="O26" i="14"/>
  <c r="N26" i="14"/>
  <c r="G26" i="14"/>
  <c r="AT25" i="14"/>
  <c r="AE25" i="14"/>
  <c r="Q25" i="14"/>
  <c r="O25" i="14"/>
  <c r="N25" i="14"/>
  <c r="AT24" i="14"/>
  <c r="AS24" i="14"/>
  <c r="Q24" i="14"/>
  <c r="O24" i="14"/>
  <c r="N24" i="14"/>
  <c r="AT23" i="14"/>
  <c r="AS23" i="14"/>
  <c r="X23" i="14"/>
  <c r="Q23" i="14"/>
  <c r="AV30" i="14" s="1"/>
  <c r="O23" i="14"/>
  <c r="N23" i="14"/>
  <c r="X22" i="14"/>
  <c r="Q22" i="14"/>
  <c r="V22" i="14" s="1"/>
  <c r="O22" i="14"/>
  <c r="N22" i="14"/>
  <c r="AS21" i="14"/>
  <c r="AQ21" i="14"/>
  <c r="AP21" i="14"/>
  <c r="Q21" i="14"/>
  <c r="O21" i="14"/>
  <c r="N21" i="14"/>
  <c r="AS20" i="14"/>
  <c r="AQ20" i="14"/>
  <c r="AV6" i="14" s="1"/>
  <c r="AP7" i="14" s="1"/>
  <c r="AP20" i="14"/>
  <c r="AN20" i="14"/>
  <c r="G27" i="14" s="1"/>
  <c r="Q20" i="14"/>
  <c r="O20" i="14"/>
  <c r="N20" i="14"/>
  <c r="L20" i="14"/>
  <c r="S18" i="14" s="1"/>
  <c r="X19" i="14"/>
  <c r="Q19" i="14"/>
  <c r="AU28" i="14" s="1"/>
  <c r="O19" i="14"/>
  <c r="N19" i="14"/>
  <c r="AE18" i="14"/>
  <c r="X18" i="14"/>
  <c r="Q18" i="14"/>
  <c r="V18" i="14" s="1"/>
  <c r="O18" i="14"/>
  <c r="N18" i="14"/>
  <c r="G18" i="14"/>
  <c r="AE17" i="14"/>
  <c r="Q17" i="14"/>
  <c r="O17" i="14"/>
  <c r="N17" i="14"/>
  <c r="G17" i="14"/>
  <c r="Q16" i="14"/>
  <c r="O16" i="14"/>
  <c r="V15" i="14" s="1"/>
  <c r="N16" i="14"/>
  <c r="G16" i="14"/>
  <c r="AT15" i="14"/>
  <c r="AT16" i="14" s="1"/>
  <c r="AT17" i="14" s="1"/>
  <c r="AT18" i="14" s="1"/>
  <c r="AT19" i="14" s="1"/>
  <c r="AT20" i="14" s="1"/>
  <c r="AT21" i="14" s="1"/>
  <c r="X15" i="14"/>
  <c r="Q15" i="14"/>
  <c r="AV26" i="14" s="1"/>
  <c r="O15" i="14"/>
  <c r="N15" i="14"/>
  <c r="G15" i="14"/>
  <c r="AL14" i="14"/>
  <c r="X14" i="14"/>
  <c r="Q14" i="14"/>
  <c r="U14" i="14" s="1"/>
  <c r="O14" i="14"/>
  <c r="N14" i="14"/>
  <c r="AL13" i="14"/>
  <c r="Q13" i="14"/>
  <c r="O13" i="14"/>
  <c r="N13" i="14"/>
  <c r="G13" i="14"/>
  <c r="Q12" i="14"/>
  <c r="O12" i="14"/>
  <c r="V11" i="14" s="1"/>
  <c r="N12" i="14"/>
  <c r="G12" i="14"/>
  <c r="X11" i="14"/>
  <c r="U11" i="14"/>
  <c r="Q11" i="14"/>
  <c r="AV24" i="14" s="1"/>
  <c r="O11" i="14"/>
  <c r="N11" i="14"/>
  <c r="AU24" i="14" s="1"/>
  <c r="G11" i="14"/>
  <c r="AE10" i="14"/>
  <c r="X10" i="14"/>
  <c r="Q10" i="14"/>
  <c r="O10" i="14"/>
  <c r="N10" i="14"/>
  <c r="G10" i="14"/>
  <c r="AE9" i="14"/>
  <c r="Q9" i="14"/>
  <c r="AV23" i="14" s="1"/>
  <c r="O9" i="14"/>
  <c r="N9" i="14"/>
  <c r="G9" i="14"/>
  <c r="Q8" i="14"/>
  <c r="O8" i="14"/>
  <c r="N8" i="14"/>
  <c r="G8" i="14"/>
  <c r="X7" i="14"/>
  <c r="Q7" i="14"/>
  <c r="AV22" i="14" s="1"/>
  <c r="O7" i="14"/>
  <c r="V6" i="14" s="1"/>
  <c r="N7" i="14"/>
  <c r="G7" i="14"/>
  <c r="X6" i="14"/>
  <c r="U6" i="14"/>
  <c r="Q6" i="14"/>
  <c r="O6" i="14"/>
  <c r="N6" i="14"/>
  <c r="G6" i="14"/>
  <c r="G5" i="14"/>
  <c r="AT37" i="13"/>
  <c r="Q37" i="13"/>
  <c r="O37" i="13"/>
  <c r="N37" i="13"/>
  <c r="AT36" i="13"/>
  <c r="Q36" i="13"/>
  <c r="O36" i="13"/>
  <c r="V35" i="13" s="1"/>
  <c r="N36" i="13"/>
  <c r="AU35" i="13"/>
  <c r="AT35" i="13"/>
  <c r="X35" i="13"/>
  <c r="Q35" i="13"/>
  <c r="AV36" i="13" s="1"/>
  <c r="O35" i="13"/>
  <c r="N35" i="13"/>
  <c r="AU36" i="13" s="1"/>
  <c r="AT34" i="13"/>
  <c r="AE34" i="13"/>
  <c r="X34" i="13"/>
  <c r="U34" i="13"/>
  <c r="Q34" i="13"/>
  <c r="V34" i="13" s="1"/>
  <c r="O34" i="13"/>
  <c r="N34" i="13"/>
  <c r="G34" i="13"/>
  <c r="AU33" i="13"/>
  <c r="AT33" i="13"/>
  <c r="AE33" i="13"/>
  <c r="Q33" i="13"/>
  <c r="AV35" i="13" s="1"/>
  <c r="O33" i="13"/>
  <c r="N33" i="13"/>
  <c r="G33" i="13"/>
  <c r="AT32" i="13"/>
  <c r="Q32" i="13"/>
  <c r="O32" i="13"/>
  <c r="N32" i="13"/>
  <c r="AT31" i="13"/>
  <c r="X31" i="13"/>
  <c r="U31" i="13"/>
  <c r="Q31" i="13"/>
  <c r="O31" i="13"/>
  <c r="N31" i="13"/>
  <c r="AT30" i="13"/>
  <c r="AL30" i="13"/>
  <c r="X30" i="13"/>
  <c r="Q30" i="13"/>
  <c r="U30" i="13" s="1"/>
  <c r="AU19" i="13" s="1"/>
  <c r="O30" i="13"/>
  <c r="N30" i="13"/>
  <c r="AT29" i="13"/>
  <c r="AL29" i="13"/>
  <c r="Q29" i="13"/>
  <c r="O29" i="13"/>
  <c r="AV33" i="13" s="1"/>
  <c r="N29" i="13"/>
  <c r="AT28" i="13"/>
  <c r="Q28" i="13"/>
  <c r="O28" i="13"/>
  <c r="N28" i="13"/>
  <c r="AT27" i="13"/>
  <c r="X27" i="13"/>
  <c r="V27" i="13"/>
  <c r="U27" i="13"/>
  <c r="Q27" i="13"/>
  <c r="AV32" i="13" s="1"/>
  <c r="O27" i="13"/>
  <c r="N27" i="13"/>
  <c r="AT26" i="13"/>
  <c r="AE26" i="13"/>
  <c r="X26" i="13"/>
  <c r="AC26" i="13" s="1"/>
  <c r="Q26" i="13"/>
  <c r="V26" i="13" s="1"/>
  <c r="O26" i="13"/>
  <c r="N26" i="13"/>
  <c r="AT25" i="13"/>
  <c r="AE25" i="13"/>
  <c r="Q25" i="13"/>
  <c r="O25" i="13"/>
  <c r="N25" i="13"/>
  <c r="AT24" i="13"/>
  <c r="AS24" i="13"/>
  <c r="Q24" i="13"/>
  <c r="O24" i="13"/>
  <c r="N24" i="13"/>
  <c r="U23" i="13" s="1"/>
  <c r="AU20" i="13" s="1"/>
  <c r="AT23" i="13"/>
  <c r="AS23" i="13"/>
  <c r="X23" i="13"/>
  <c r="Q23" i="13"/>
  <c r="AV30" i="13" s="1"/>
  <c r="O23" i="13"/>
  <c r="N23" i="13"/>
  <c r="X22" i="13"/>
  <c r="Q22" i="13"/>
  <c r="U22" i="13" s="1"/>
  <c r="O22" i="13"/>
  <c r="N22" i="13"/>
  <c r="AS21" i="13"/>
  <c r="AQ21" i="13"/>
  <c r="AP21" i="13"/>
  <c r="Q21" i="13"/>
  <c r="V19" i="13" s="1"/>
  <c r="O21" i="13"/>
  <c r="N21" i="13"/>
  <c r="AS20" i="13"/>
  <c r="AQ20" i="13"/>
  <c r="AV6" i="13" s="1"/>
  <c r="AP7" i="13" s="1"/>
  <c r="AP20" i="13"/>
  <c r="AN20" i="13"/>
  <c r="G27" i="13" s="1"/>
  <c r="Q20" i="13"/>
  <c r="O20" i="13"/>
  <c r="N20" i="13"/>
  <c r="L20" i="13"/>
  <c r="S18" i="13" s="1"/>
  <c r="X19" i="13"/>
  <c r="Q19" i="13"/>
  <c r="AV28" i="13" s="1"/>
  <c r="O19" i="13"/>
  <c r="N19" i="13"/>
  <c r="AE18" i="13"/>
  <c r="X18" i="13"/>
  <c r="Q18" i="13"/>
  <c r="O18" i="13"/>
  <c r="N18" i="13"/>
  <c r="G18" i="13"/>
  <c r="AE17" i="13"/>
  <c r="Q17" i="13"/>
  <c r="AV27" i="13" s="1"/>
  <c r="O17" i="13"/>
  <c r="N17" i="13"/>
  <c r="Q16" i="13"/>
  <c r="O16" i="13"/>
  <c r="N16" i="13"/>
  <c r="AT15" i="13"/>
  <c r="AT16" i="13" s="1"/>
  <c r="AT17" i="13" s="1"/>
  <c r="AT18" i="13" s="1"/>
  <c r="AT19" i="13" s="1"/>
  <c r="AT20" i="13" s="1"/>
  <c r="AT21" i="13" s="1"/>
  <c r="X15" i="13"/>
  <c r="V15" i="13"/>
  <c r="Q15" i="13"/>
  <c r="O15" i="13"/>
  <c r="N15" i="13"/>
  <c r="G15" i="13"/>
  <c r="AL14" i="13"/>
  <c r="X14" i="13"/>
  <c r="Q14" i="13"/>
  <c r="V14" i="13" s="1"/>
  <c r="O14" i="13"/>
  <c r="N14" i="13"/>
  <c r="G14" i="13"/>
  <c r="AL13" i="13"/>
  <c r="Q13" i="13"/>
  <c r="AV25" i="13" s="1"/>
  <c r="O13" i="13"/>
  <c r="N13" i="13"/>
  <c r="G13" i="13"/>
  <c r="Q12" i="13"/>
  <c r="O12" i="13"/>
  <c r="N12" i="13"/>
  <c r="G12" i="13"/>
  <c r="X11" i="13"/>
  <c r="U11" i="13"/>
  <c r="Q11" i="13"/>
  <c r="O11" i="13"/>
  <c r="V10" i="13" s="1"/>
  <c r="N11" i="13"/>
  <c r="G11" i="13"/>
  <c r="AE10" i="13"/>
  <c r="X10" i="13"/>
  <c r="U10" i="13"/>
  <c r="Q10" i="13"/>
  <c r="O10" i="13"/>
  <c r="N10" i="13"/>
  <c r="G10" i="13"/>
  <c r="AE9" i="13"/>
  <c r="Q9" i="13"/>
  <c r="AV23" i="13" s="1"/>
  <c r="O9" i="13"/>
  <c r="N9" i="13"/>
  <c r="G9" i="13"/>
  <c r="Q8" i="13"/>
  <c r="O8" i="13"/>
  <c r="N8" i="13"/>
  <c r="G8" i="13"/>
  <c r="X7" i="13"/>
  <c r="U7" i="13"/>
  <c r="AB9" i="13" s="1"/>
  <c r="AI13" i="13" s="1"/>
  <c r="Q7" i="13"/>
  <c r="AU22" i="13" s="1"/>
  <c r="O7" i="13"/>
  <c r="AV22" i="13" s="1"/>
  <c r="N7" i="13"/>
  <c r="G7" i="13"/>
  <c r="X6" i="13"/>
  <c r="Q6" i="13"/>
  <c r="O6" i="13"/>
  <c r="N6" i="13"/>
  <c r="G6" i="13"/>
  <c r="G5" i="13"/>
  <c r="AT37" i="11"/>
  <c r="Q37" i="11"/>
  <c r="O37" i="11"/>
  <c r="N37" i="11"/>
  <c r="AT36" i="11"/>
  <c r="Q36" i="11"/>
  <c r="O36" i="11"/>
  <c r="V35" i="11" s="1"/>
  <c r="AV16" i="11" s="1"/>
  <c r="N36" i="11"/>
  <c r="AT35" i="11"/>
  <c r="X35" i="11"/>
  <c r="Q35" i="11"/>
  <c r="O35" i="11"/>
  <c r="V34" i="11" s="1"/>
  <c r="N35" i="11"/>
  <c r="AT34" i="11"/>
  <c r="AE34" i="11"/>
  <c r="X34" i="11"/>
  <c r="Q34" i="11"/>
  <c r="U34" i="11" s="1"/>
  <c r="O34" i="11"/>
  <c r="N34" i="11"/>
  <c r="AT33" i="11"/>
  <c r="AE33" i="11"/>
  <c r="Q33" i="11"/>
  <c r="O33" i="11"/>
  <c r="N33" i="11"/>
  <c r="AT32" i="11"/>
  <c r="Q32" i="11"/>
  <c r="O32" i="11"/>
  <c r="N32" i="11"/>
  <c r="U31" i="11" s="1"/>
  <c r="AT31" i="11"/>
  <c r="X31" i="11"/>
  <c r="Q31" i="11"/>
  <c r="O31" i="11"/>
  <c r="N31" i="11"/>
  <c r="AT30" i="11"/>
  <c r="AL30" i="11"/>
  <c r="X30" i="11"/>
  <c r="Q30" i="11"/>
  <c r="O30" i="11"/>
  <c r="N30" i="11"/>
  <c r="AT29" i="11"/>
  <c r="AL29" i="11"/>
  <c r="Q29" i="11"/>
  <c r="O29" i="11"/>
  <c r="N29" i="11"/>
  <c r="AU33" i="11" s="1"/>
  <c r="AT28" i="11"/>
  <c r="Q28" i="11"/>
  <c r="O28" i="11"/>
  <c r="N28" i="11"/>
  <c r="AT27" i="11"/>
  <c r="X27" i="11"/>
  <c r="Q27" i="11"/>
  <c r="O27" i="11"/>
  <c r="N27" i="11"/>
  <c r="AT26" i="11"/>
  <c r="AE26" i="11"/>
  <c r="X26" i="11"/>
  <c r="Q26" i="11"/>
  <c r="O26" i="11"/>
  <c r="N26" i="11"/>
  <c r="AT25" i="11"/>
  <c r="AE25" i="11"/>
  <c r="Q25" i="11"/>
  <c r="AV31" i="11" s="1"/>
  <c r="O25" i="11"/>
  <c r="N25" i="11"/>
  <c r="AT24" i="11"/>
  <c r="AS24" i="11"/>
  <c r="Q24" i="11"/>
  <c r="O24" i="11"/>
  <c r="N24" i="11"/>
  <c r="AT23" i="11"/>
  <c r="AS23" i="11"/>
  <c r="X23" i="11"/>
  <c r="Q23" i="11"/>
  <c r="O23" i="11"/>
  <c r="N23" i="11"/>
  <c r="AU30" i="11" s="1"/>
  <c r="X22" i="11"/>
  <c r="V22" i="11"/>
  <c r="Q22" i="11"/>
  <c r="O22" i="11"/>
  <c r="N22" i="11"/>
  <c r="AS21" i="11"/>
  <c r="Q21" i="11"/>
  <c r="O21" i="11"/>
  <c r="N21" i="11"/>
  <c r="AS20" i="11"/>
  <c r="Q20" i="11"/>
  <c r="O20" i="11"/>
  <c r="N20" i="11"/>
  <c r="L20" i="11"/>
  <c r="S18" i="11" s="1"/>
  <c r="X19" i="11"/>
  <c r="Q19" i="11"/>
  <c r="O19" i="11"/>
  <c r="N19" i="11"/>
  <c r="AE18" i="11"/>
  <c r="X18" i="11"/>
  <c r="Q18" i="11"/>
  <c r="O18" i="11"/>
  <c r="N18" i="11"/>
  <c r="AE17" i="11"/>
  <c r="Q17" i="11"/>
  <c r="O17" i="11"/>
  <c r="N17" i="11"/>
  <c r="Q16" i="11"/>
  <c r="O16" i="11"/>
  <c r="V15" i="11" s="1"/>
  <c r="N16" i="11"/>
  <c r="AT15" i="11"/>
  <c r="AT16" i="11" s="1"/>
  <c r="AT17" i="11" s="1"/>
  <c r="AT18" i="11" s="1"/>
  <c r="AT19" i="11" s="1"/>
  <c r="AT20" i="11" s="1"/>
  <c r="AT21" i="11" s="1"/>
  <c r="X15" i="11"/>
  <c r="Q15" i="11"/>
  <c r="O15" i="11"/>
  <c r="N15" i="11"/>
  <c r="AL14" i="11"/>
  <c r="X14" i="11"/>
  <c r="Q14" i="11"/>
  <c r="O14" i="11"/>
  <c r="N14" i="11"/>
  <c r="AL13" i="11"/>
  <c r="Q13" i="11"/>
  <c r="V11" i="11" s="1"/>
  <c r="O13" i="11"/>
  <c r="N13" i="11"/>
  <c r="Q12" i="11"/>
  <c r="O12" i="11"/>
  <c r="N12" i="11"/>
  <c r="X11" i="11"/>
  <c r="Q11" i="11"/>
  <c r="O11" i="11"/>
  <c r="N11" i="11"/>
  <c r="AE10" i="11"/>
  <c r="X10" i="11"/>
  <c r="Q10" i="11"/>
  <c r="U10" i="11" s="1"/>
  <c r="O10" i="11"/>
  <c r="N10" i="11"/>
  <c r="AE9" i="11"/>
  <c r="Q9" i="11"/>
  <c r="O9" i="11"/>
  <c r="N9" i="11"/>
  <c r="Q8" i="11"/>
  <c r="O8" i="11"/>
  <c r="V7" i="11" s="1"/>
  <c r="AC9" i="11" s="1"/>
  <c r="N8" i="11"/>
  <c r="U7" i="11" s="1"/>
  <c r="X7" i="11"/>
  <c r="Q7" i="11"/>
  <c r="O7" i="11"/>
  <c r="N7" i="11"/>
  <c r="X6" i="11"/>
  <c r="Q6" i="11"/>
  <c r="O6" i="11"/>
  <c r="N6" i="11"/>
  <c r="AT37" i="10"/>
  <c r="Q37" i="10"/>
  <c r="O37" i="10"/>
  <c r="N37" i="10"/>
  <c r="AT36" i="10"/>
  <c r="Q36" i="10"/>
  <c r="O36" i="10"/>
  <c r="V35" i="10" s="1"/>
  <c r="AV16" i="10" s="1"/>
  <c r="N36" i="10"/>
  <c r="AT35" i="10"/>
  <c r="X35" i="10"/>
  <c r="Q35" i="10"/>
  <c r="O35" i="10"/>
  <c r="AV36" i="10" s="1"/>
  <c r="N35" i="10"/>
  <c r="AU36" i="10" s="1"/>
  <c r="AT34" i="10"/>
  <c r="AE34" i="10"/>
  <c r="X34" i="10"/>
  <c r="Q34" i="10"/>
  <c r="O34" i="10"/>
  <c r="N34" i="10"/>
  <c r="AT33" i="10"/>
  <c r="AE33" i="10"/>
  <c r="Q33" i="10"/>
  <c r="O33" i="10"/>
  <c r="N33" i="10"/>
  <c r="AT32" i="10"/>
  <c r="Q32" i="10"/>
  <c r="O32" i="10"/>
  <c r="N32" i="10"/>
  <c r="AT31" i="10"/>
  <c r="X31" i="10"/>
  <c r="Q31" i="10"/>
  <c r="O31" i="10"/>
  <c r="N31" i="10"/>
  <c r="AT30" i="10"/>
  <c r="AL30" i="10"/>
  <c r="X30" i="10"/>
  <c r="Q30" i="10"/>
  <c r="O30" i="10"/>
  <c r="N30" i="10"/>
  <c r="AT29" i="10"/>
  <c r="AL29" i="10"/>
  <c r="Q29" i="10"/>
  <c r="O29" i="10"/>
  <c r="N29" i="10"/>
  <c r="AU33" i="10" s="1"/>
  <c r="AT28" i="10"/>
  <c r="Q28" i="10"/>
  <c r="O28" i="10"/>
  <c r="V27" i="10" s="1"/>
  <c r="AC26" i="10" s="1"/>
  <c r="N28" i="10"/>
  <c r="AT27" i="10"/>
  <c r="X27" i="10"/>
  <c r="Q27" i="10"/>
  <c r="O27" i="10"/>
  <c r="N27" i="10"/>
  <c r="AT26" i="10"/>
  <c r="AE26" i="10"/>
  <c r="X26" i="10"/>
  <c r="Q26" i="10"/>
  <c r="O26" i="10"/>
  <c r="N26" i="10"/>
  <c r="AT25" i="10"/>
  <c r="AE25" i="10"/>
  <c r="Q25" i="10"/>
  <c r="O25" i="10"/>
  <c r="N25" i="10"/>
  <c r="AT24" i="10"/>
  <c r="AS24" i="10"/>
  <c r="Q24" i="10"/>
  <c r="O24" i="10"/>
  <c r="N24" i="10"/>
  <c r="AT23" i="10"/>
  <c r="AS23" i="10"/>
  <c r="X23" i="10"/>
  <c r="Q23" i="10"/>
  <c r="O23" i="10"/>
  <c r="AV30" i="10" s="1"/>
  <c r="N23" i="10"/>
  <c r="X22" i="10"/>
  <c r="Q22" i="10"/>
  <c r="V22" i="10" s="1"/>
  <c r="O22" i="10"/>
  <c r="N22" i="10"/>
  <c r="AS21" i="10"/>
  <c r="Q21" i="10"/>
  <c r="O21" i="10"/>
  <c r="N21" i="10"/>
  <c r="L21" i="10"/>
  <c r="L22" i="10" s="1"/>
  <c r="AS20" i="10"/>
  <c r="Q20" i="10"/>
  <c r="O20" i="10"/>
  <c r="N20" i="10"/>
  <c r="L20" i="10"/>
  <c r="S18" i="10" s="1"/>
  <c r="X19" i="10"/>
  <c r="Q19" i="10"/>
  <c r="O19" i="10"/>
  <c r="V18" i="10" s="1"/>
  <c r="N19" i="10"/>
  <c r="AE18" i="10"/>
  <c r="X18" i="10"/>
  <c r="Q18" i="10"/>
  <c r="O18" i="10"/>
  <c r="N18" i="10"/>
  <c r="AE17" i="10"/>
  <c r="Q17" i="10"/>
  <c r="O17" i="10"/>
  <c r="N17" i="10"/>
  <c r="Q16" i="10"/>
  <c r="O16" i="10"/>
  <c r="N16" i="10"/>
  <c r="AT15" i="10"/>
  <c r="AT16" i="10" s="1"/>
  <c r="AT17" i="10" s="1"/>
  <c r="AT18" i="10" s="1"/>
  <c r="AT19" i="10" s="1"/>
  <c r="AT20" i="10" s="1"/>
  <c r="AT21" i="10" s="1"/>
  <c r="X15" i="10"/>
  <c r="Q15" i="10"/>
  <c r="O15" i="10"/>
  <c r="V14" i="10" s="1"/>
  <c r="N15" i="10"/>
  <c r="U14" i="10" s="1"/>
  <c r="AL14" i="10"/>
  <c r="X14" i="10"/>
  <c r="Q14" i="10"/>
  <c r="O14" i="10"/>
  <c r="N14" i="10"/>
  <c r="AL13" i="10"/>
  <c r="Q13" i="10"/>
  <c r="O13" i="10"/>
  <c r="N13" i="10"/>
  <c r="Q12" i="10"/>
  <c r="O12" i="10"/>
  <c r="N12" i="10"/>
  <c r="X11" i="10"/>
  <c r="Q11" i="10"/>
  <c r="O11" i="10"/>
  <c r="AV24" i="10" s="1"/>
  <c r="N11" i="10"/>
  <c r="U10" i="10" s="1"/>
  <c r="AE10" i="10"/>
  <c r="X10" i="10"/>
  <c r="Q10" i="10"/>
  <c r="O10" i="10"/>
  <c r="N10" i="10"/>
  <c r="AE9" i="10"/>
  <c r="Q9" i="10"/>
  <c r="O9" i="10"/>
  <c r="N9" i="10"/>
  <c r="Q8" i="10"/>
  <c r="O8" i="10"/>
  <c r="N8" i="10"/>
  <c r="X7" i="10"/>
  <c r="Q7" i="10"/>
  <c r="O7" i="10"/>
  <c r="AV22" i="10" s="1"/>
  <c r="N7" i="10"/>
  <c r="U6" i="10" s="1"/>
  <c r="X6" i="10"/>
  <c r="Q6" i="10"/>
  <c r="O6" i="10"/>
  <c r="N6" i="10"/>
  <c r="C5" i="10"/>
  <c r="C36" i="10" s="1"/>
  <c r="AT37" i="9"/>
  <c r="Q37" i="9"/>
  <c r="V35" i="9" s="1"/>
  <c r="AV16" i="9" s="1"/>
  <c r="O37" i="9"/>
  <c r="N37" i="9"/>
  <c r="AT36" i="9"/>
  <c r="Q36" i="9"/>
  <c r="O36" i="9"/>
  <c r="N36" i="9"/>
  <c r="AT35" i="9"/>
  <c r="X35" i="9"/>
  <c r="Q35" i="9"/>
  <c r="O35" i="9"/>
  <c r="N35" i="9"/>
  <c r="AT34" i="9"/>
  <c r="AE34" i="9"/>
  <c r="X34" i="9"/>
  <c r="Q34" i="9"/>
  <c r="O34" i="9"/>
  <c r="N34" i="9"/>
  <c r="AT33" i="9"/>
  <c r="AE33" i="9"/>
  <c r="Q33" i="9"/>
  <c r="O33" i="9"/>
  <c r="N33" i="9"/>
  <c r="AU35" i="9" s="1"/>
  <c r="AT32" i="9"/>
  <c r="Q32" i="9"/>
  <c r="O32" i="9"/>
  <c r="V31" i="9" s="1"/>
  <c r="N32" i="9"/>
  <c r="AT31" i="9"/>
  <c r="X31" i="9"/>
  <c r="Q31" i="9"/>
  <c r="O31" i="9"/>
  <c r="N31" i="9"/>
  <c r="AT30" i="9"/>
  <c r="AL30" i="9"/>
  <c r="X30" i="9"/>
  <c r="Q30" i="9"/>
  <c r="O30" i="9"/>
  <c r="N30" i="9"/>
  <c r="AT29" i="9"/>
  <c r="AL29" i="9"/>
  <c r="Q29" i="9"/>
  <c r="O29" i="9"/>
  <c r="AV33" i="9" s="1"/>
  <c r="N29" i="9"/>
  <c r="AT28" i="9"/>
  <c r="Q28" i="9"/>
  <c r="O28" i="9"/>
  <c r="V27" i="9" s="1"/>
  <c r="AC26" i="9" s="1"/>
  <c r="AJ29" i="9" s="1"/>
  <c r="N28" i="9"/>
  <c r="AT27" i="9"/>
  <c r="X27" i="9"/>
  <c r="Q27" i="9"/>
  <c r="O27" i="9"/>
  <c r="N27" i="9"/>
  <c r="AT26" i="9"/>
  <c r="AE26" i="9"/>
  <c r="X26" i="9"/>
  <c r="Q26" i="9"/>
  <c r="O26" i="9"/>
  <c r="N26" i="9"/>
  <c r="AT25" i="9"/>
  <c r="AE25" i="9"/>
  <c r="Q25" i="9"/>
  <c r="O25" i="9"/>
  <c r="N25" i="9"/>
  <c r="AT24" i="9"/>
  <c r="AS24" i="9"/>
  <c r="Q24" i="9"/>
  <c r="O24" i="9"/>
  <c r="N24" i="9"/>
  <c r="AT23" i="9"/>
  <c r="AS23" i="9"/>
  <c r="X23" i="9"/>
  <c r="Q23" i="9"/>
  <c r="O23" i="9"/>
  <c r="N23" i="9"/>
  <c r="X22" i="9"/>
  <c r="Q22" i="9"/>
  <c r="O22" i="9"/>
  <c r="N22" i="9"/>
  <c r="AS21" i="9"/>
  <c r="Q21" i="9"/>
  <c r="V19" i="9" s="1"/>
  <c r="O21" i="9"/>
  <c r="N21" i="9"/>
  <c r="AS20" i="9"/>
  <c r="Q20" i="9"/>
  <c r="O20" i="9"/>
  <c r="N20" i="9"/>
  <c r="L20" i="9"/>
  <c r="S18" i="9" s="1"/>
  <c r="X19" i="9"/>
  <c r="Q19" i="9"/>
  <c r="O19" i="9"/>
  <c r="N19" i="9"/>
  <c r="AE18" i="9"/>
  <c r="X18" i="9"/>
  <c r="Q18" i="9"/>
  <c r="O18" i="9"/>
  <c r="N18" i="9"/>
  <c r="AE17" i="9"/>
  <c r="Q17" i="9"/>
  <c r="O17" i="9"/>
  <c r="N17" i="9"/>
  <c r="Q16" i="9"/>
  <c r="O16" i="9"/>
  <c r="V15" i="9" s="1"/>
  <c r="N16" i="9"/>
  <c r="U15" i="9" s="1"/>
  <c r="AT15" i="9"/>
  <c r="AT16" i="9" s="1"/>
  <c r="AT17" i="9" s="1"/>
  <c r="AT18" i="9" s="1"/>
  <c r="AT19" i="9" s="1"/>
  <c r="AT20" i="9" s="1"/>
  <c r="AT21" i="9" s="1"/>
  <c r="X15" i="9"/>
  <c r="Q15" i="9"/>
  <c r="O15" i="9"/>
  <c r="N15" i="9"/>
  <c r="AL14" i="9"/>
  <c r="X14" i="9"/>
  <c r="Q14" i="9"/>
  <c r="O14" i="9"/>
  <c r="N14" i="9"/>
  <c r="AL13" i="9"/>
  <c r="Q13" i="9"/>
  <c r="O13" i="9"/>
  <c r="N13" i="9"/>
  <c r="Q12" i="9"/>
  <c r="O12" i="9"/>
  <c r="V11" i="9" s="1"/>
  <c r="N12" i="9"/>
  <c r="X11" i="9"/>
  <c r="Q11" i="9"/>
  <c r="O11" i="9"/>
  <c r="N11" i="9"/>
  <c r="AE10" i="9"/>
  <c r="X10" i="9"/>
  <c r="Q10" i="9"/>
  <c r="O10" i="9"/>
  <c r="N10" i="9"/>
  <c r="AE9" i="9"/>
  <c r="Q9" i="9"/>
  <c r="V7" i="9" s="1"/>
  <c r="AC9" i="9" s="1"/>
  <c r="AJ13" i="9" s="1"/>
  <c r="O9" i="9"/>
  <c r="N9" i="9"/>
  <c r="Q8" i="9"/>
  <c r="O8" i="9"/>
  <c r="N8" i="9"/>
  <c r="X7" i="9"/>
  <c r="Q7" i="9"/>
  <c r="O7" i="9"/>
  <c r="N7" i="9"/>
  <c r="AU22" i="9" s="1"/>
  <c r="X6" i="9"/>
  <c r="Q6" i="9"/>
  <c r="O6" i="9"/>
  <c r="N6" i="9"/>
  <c r="AT37" i="8"/>
  <c r="Q37" i="8"/>
  <c r="O37" i="8"/>
  <c r="N37" i="8"/>
  <c r="AT36" i="8"/>
  <c r="Q36" i="8"/>
  <c r="O36" i="8"/>
  <c r="N36" i="8"/>
  <c r="AT35" i="8"/>
  <c r="X35" i="8"/>
  <c r="Q35" i="8"/>
  <c r="O35" i="8"/>
  <c r="N35" i="8"/>
  <c r="AT34" i="8"/>
  <c r="AE34" i="8"/>
  <c r="X34" i="8"/>
  <c r="Q34" i="8"/>
  <c r="O34" i="8"/>
  <c r="N34" i="8"/>
  <c r="AT33" i="8"/>
  <c r="AE33" i="8"/>
  <c r="Q33" i="8"/>
  <c r="O33" i="8"/>
  <c r="N33" i="8"/>
  <c r="AU35" i="8" s="1"/>
  <c r="AT32" i="8"/>
  <c r="Q32" i="8"/>
  <c r="O32" i="8"/>
  <c r="V31" i="8" s="1"/>
  <c r="AC33" i="8" s="1"/>
  <c r="N32" i="8"/>
  <c r="U31" i="8" s="1"/>
  <c r="AT31" i="8"/>
  <c r="X31" i="8"/>
  <c r="Q31" i="8"/>
  <c r="O31" i="8"/>
  <c r="N31" i="8"/>
  <c r="AT30" i="8"/>
  <c r="AL30" i="8"/>
  <c r="X30" i="8"/>
  <c r="Q30" i="8"/>
  <c r="O30" i="8"/>
  <c r="N30" i="8"/>
  <c r="AT29" i="8"/>
  <c r="AL29" i="8"/>
  <c r="Q29" i="8"/>
  <c r="O29" i="8"/>
  <c r="AV33" i="8" s="1"/>
  <c r="N29" i="8"/>
  <c r="AU33" i="8" s="1"/>
  <c r="AT28" i="8"/>
  <c r="Q28" i="8"/>
  <c r="O28" i="8"/>
  <c r="N28" i="8"/>
  <c r="AT27" i="8"/>
  <c r="X27" i="8"/>
  <c r="Q27" i="8"/>
  <c r="O27" i="8"/>
  <c r="N27" i="8"/>
  <c r="U26" i="8" s="1"/>
  <c r="AT26" i="8"/>
  <c r="AE26" i="8"/>
  <c r="X26" i="8"/>
  <c r="Q26" i="8"/>
  <c r="O26" i="8"/>
  <c r="N26" i="8"/>
  <c r="AT25" i="8"/>
  <c r="AE25" i="8"/>
  <c r="Q25" i="8"/>
  <c r="O25" i="8"/>
  <c r="N25" i="8"/>
  <c r="AT24" i="8"/>
  <c r="AS24" i="8"/>
  <c r="Q24" i="8"/>
  <c r="O24" i="8"/>
  <c r="N24" i="8"/>
  <c r="U23" i="8" s="1"/>
  <c r="AU20" i="8" s="1"/>
  <c r="AT23" i="8"/>
  <c r="AS23" i="8"/>
  <c r="X23" i="8"/>
  <c r="Q23" i="8"/>
  <c r="O23" i="8"/>
  <c r="N23" i="8"/>
  <c r="AU30" i="8" s="1"/>
  <c r="X22" i="8"/>
  <c r="V22" i="8"/>
  <c r="AC25" i="8" s="1"/>
  <c r="Q22" i="8"/>
  <c r="O22" i="8"/>
  <c r="N22" i="8"/>
  <c r="AS21" i="8"/>
  <c r="Q21" i="8"/>
  <c r="O21" i="8"/>
  <c r="N21" i="8"/>
  <c r="L21" i="8"/>
  <c r="C5" i="8" s="1"/>
  <c r="C36" i="8" s="1"/>
  <c r="AS20" i="8"/>
  <c r="Q20" i="8"/>
  <c r="O20" i="8"/>
  <c r="N20" i="8"/>
  <c r="L20" i="8"/>
  <c r="X19" i="8"/>
  <c r="Q19" i="8"/>
  <c r="O19" i="8"/>
  <c r="V18" i="8" s="1"/>
  <c r="N19" i="8"/>
  <c r="AE18" i="8"/>
  <c r="X18" i="8"/>
  <c r="S18" i="8"/>
  <c r="S19" i="8" s="1"/>
  <c r="Q18" i="8"/>
  <c r="O18" i="8"/>
  <c r="N18" i="8"/>
  <c r="AE17" i="8"/>
  <c r="Q17" i="8"/>
  <c r="O17" i="8"/>
  <c r="AV27" i="8" s="1"/>
  <c r="N17" i="8"/>
  <c r="Q16" i="8"/>
  <c r="O16" i="8"/>
  <c r="V15" i="8" s="1"/>
  <c r="N16" i="8"/>
  <c r="U15" i="8" s="1"/>
  <c r="AT15" i="8"/>
  <c r="AT16" i="8" s="1"/>
  <c r="AT17" i="8" s="1"/>
  <c r="AT18" i="8" s="1"/>
  <c r="AT19" i="8" s="1"/>
  <c r="AT20" i="8" s="1"/>
  <c r="AT21" i="8" s="1"/>
  <c r="X15" i="8"/>
  <c r="Q15" i="8"/>
  <c r="O15" i="8"/>
  <c r="N15" i="8"/>
  <c r="AL14" i="8"/>
  <c r="X14" i="8"/>
  <c r="S14" i="8"/>
  <c r="S15" i="8" s="1"/>
  <c r="Q14" i="8"/>
  <c r="O14" i="8"/>
  <c r="N14" i="8"/>
  <c r="AL13" i="8"/>
  <c r="Q13" i="8"/>
  <c r="O13" i="8"/>
  <c r="N13" i="8"/>
  <c r="Q12" i="8"/>
  <c r="O12" i="8"/>
  <c r="N12" i="8"/>
  <c r="X11" i="8"/>
  <c r="Q11" i="8"/>
  <c r="O11" i="8"/>
  <c r="N11" i="8"/>
  <c r="AU24" i="8" s="1"/>
  <c r="AE10" i="8"/>
  <c r="X10" i="8"/>
  <c r="Q10" i="8"/>
  <c r="O10" i="8"/>
  <c r="N10" i="8"/>
  <c r="AE9" i="8"/>
  <c r="Q9" i="8"/>
  <c r="O9" i="8"/>
  <c r="AV23" i="8" s="1"/>
  <c r="N9" i="8"/>
  <c r="Q8" i="8"/>
  <c r="O8" i="8"/>
  <c r="V7" i="8" s="1"/>
  <c r="N8" i="8"/>
  <c r="X7" i="8"/>
  <c r="Q7" i="8"/>
  <c r="O7" i="8"/>
  <c r="AV22" i="8" s="1"/>
  <c r="N7" i="8"/>
  <c r="AU22" i="8" s="1"/>
  <c r="X6" i="8"/>
  <c r="Q6" i="8"/>
  <c r="O6" i="8"/>
  <c r="N6" i="8"/>
  <c r="AQ23" i="18" l="1"/>
  <c r="AV9" i="18" s="1"/>
  <c r="AV15" i="17"/>
  <c r="AC26" i="17"/>
  <c r="AC26" i="16"/>
  <c r="AJ29" i="16" s="1"/>
  <c r="AQ23" i="16" s="1"/>
  <c r="AJ13" i="11"/>
  <c r="AQ20" i="11"/>
  <c r="AV23" i="10"/>
  <c r="AJ29" i="19"/>
  <c r="AC26" i="14"/>
  <c r="AJ29" i="14"/>
  <c r="AV14" i="8"/>
  <c r="AV30" i="8"/>
  <c r="AV37" i="8"/>
  <c r="V6" i="9"/>
  <c r="U10" i="9"/>
  <c r="U27" i="9"/>
  <c r="AB26" i="9" s="1"/>
  <c r="AU22" i="10"/>
  <c r="V30" i="10"/>
  <c r="AV19" i="10" s="1"/>
  <c r="U11" i="11"/>
  <c r="AV30" i="11"/>
  <c r="AV32" i="11"/>
  <c r="AV33" i="11"/>
  <c r="V31" i="11"/>
  <c r="V7" i="13"/>
  <c r="AC9" i="13" s="1"/>
  <c r="AJ13" i="13" s="1"/>
  <c r="V11" i="13"/>
  <c r="U15" i="13"/>
  <c r="AV31" i="13"/>
  <c r="AB26" i="13"/>
  <c r="AI29" i="13" s="1"/>
  <c r="AP23" i="13" s="1"/>
  <c r="AU9" i="13" s="1"/>
  <c r="AV34" i="13"/>
  <c r="AV21" i="14"/>
  <c r="AV15" i="14"/>
  <c r="V30" i="14"/>
  <c r="AV19" i="14" s="1"/>
  <c r="V31" i="14"/>
  <c r="G33" i="14"/>
  <c r="G35" i="14"/>
  <c r="AV17" i="15"/>
  <c r="AV23" i="15"/>
  <c r="U19" i="15"/>
  <c r="AV6" i="15"/>
  <c r="AP7" i="15" s="1"/>
  <c r="V35" i="15"/>
  <c r="AV35" i="16"/>
  <c r="AV27" i="18"/>
  <c r="V18" i="18"/>
  <c r="AV21" i="18" s="1"/>
  <c r="U10" i="19"/>
  <c r="AV32" i="19"/>
  <c r="V30" i="19"/>
  <c r="AV19" i="19" s="1"/>
  <c r="AV34" i="19"/>
  <c r="V10" i="9"/>
  <c r="U31" i="10"/>
  <c r="U6" i="11"/>
  <c r="V14" i="11"/>
  <c r="V6" i="13"/>
  <c r="AV17" i="13" s="1"/>
  <c r="AU18" i="13"/>
  <c r="AU28" i="13"/>
  <c r="AV14" i="14"/>
  <c r="AC33" i="14"/>
  <c r="AV11" i="14" s="1"/>
  <c r="V35" i="14"/>
  <c r="AV28" i="15"/>
  <c r="AJ29" i="17"/>
  <c r="AQ23" i="17" s="1"/>
  <c r="AV9" i="17" s="1"/>
  <c r="U11" i="18"/>
  <c r="AB10" i="18" s="1"/>
  <c r="AU10" i="18" s="1"/>
  <c r="U22" i="18"/>
  <c r="U31" i="18"/>
  <c r="AC9" i="19"/>
  <c r="AJ13" i="19" s="1"/>
  <c r="V26" i="19"/>
  <c r="AV15" i="19" s="1"/>
  <c r="AC33" i="19"/>
  <c r="AV11" i="19" s="1"/>
  <c r="U31" i="19"/>
  <c r="G33" i="19"/>
  <c r="U11" i="10"/>
  <c r="AB10" i="10" s="1"/>
  <c r="V31" i="10"/>
  <c r="V6" i="11"/>
  <c r="U19" i="11"/>
  <c r="AB18" i="11" s="1"/>
  <c r="U23" i="11"/>
  <c r="AU20" i="11" s="1"/>
  <c r="V26" i="11"/>
  <c r="AV15" i="11" s="1"/>
  <c r="U18" i="13"/>
  <c r="U19" i="13"/>
  <c r="V30" i="13"/>
  <c r="AV19" i="13" s="1"/>
  <c r="U10" i="14"/>
  <c r="AV27" i="14"/>
  <c r="G19" i="14"/>
  <c r="V19" i="14"/>
  <c r="V23" i="14"/>
  <c r="AV20" i="14" s="1"/>
  <c r="U10" i="15"/>
  <c r="AV26" i="15"/>
  <c r="L21" i="15"/>
  <c r="L22" i="15" s="1"/>
  <c r="V27" i="15"/>
  <c r="AC26" i="15" s="1"/>
  <c r="AJ29" i="15" s="1"/>
  <c r="AQ23" i="15" s="1"/>
  <c r="AV9" i="15" s="1"/>
  <c r="AU32" i="15"/>
  <c r="AU33" i="16"/>
  <c r="V11" i="18"/>
  <c r="AC10" i="18" s="1"/>
  <c r="AV10" i="18" s="1"/>
  <c r="V31" i="18"/>
  <c r="U6" i="19"/>
  <c r="AV23" i="19"/>
  <c r="AV18" i="19"/>
  <c r="U15" i="19"/>
  <c r="V10" i="8"/>
  <c r="AV35" i="8"/>
  <c r="U34" i="9"/>
  <c r="V11" i="10"/>
  <c r="AC10" i="10" s="1"/>
  <c r="AV10" i="10" s="1"/>
  <c r="U27" i="11"/>
  <c r="AB26" i="11" s="1"/>
  <c r="AU35" i="11"/>
  <c r="V18" i="13"/>
  <c r="AU6" i="13"/>
  <c r="G26" i="13"/>
  <c r="U7" i="14"/>
  <c r="V10" i="14"/>
  <c r="AU22" i="14"/>
  <c r="AB26" i="14"/>
  <c r="AI29" i="14" s="1"/>
  <c r="G32" i="14"/>
  <c r="AV30" i="15"/>
  <c r="V26" i="15"/>
  <c r="AV15" i="15" s="1"/>
  <c r="G33" i="15"/>
  <c r="AB26" i="16"/>
  <c r="AI29" i="16" s="1"/>
  <c r="AP23" i="16" s="1"/>
  <c r="AV33" i="16"/>
  <c r="AU30" i="17"/>
  <c r="AU23" i="18"/>
  <c r="AU30" i="18"/>
  <c r="V15" i="19"/>
  <c r="AU22" i="19"/>
  <c r="U7" i="8"/>
  <c r="D12" i="8"/>
  <c r="D28" i="8" s="1"/>
  <c r="AU28" i="8"/>
  <c r="V35" i="8"/>
  <c r="U7" i="9"/>
  <c r="U11" i="9"/>
  <c r="U31" i="9"/>
  <c r="V34" i="9"/>
  <c r="AC34" i="9" s="1"/>
  <c r="AJ30" i="9" s="1"/>
  <c r="AQ21" i="9" s="1"/>
  <c r="V10" i="11"/>
  <c r="V27" i="11"/>
  <c r="AC26" i="11" s="1"/>
  <c r="AU26" i="13"/>
  <c r="AV21" i="13"/>
  <c r="L21" i="13"/>
  <c r="L22" i="13" s="1"/>
  <c r="AV26" i="13"/>
  <c r="G32" i="13"/>
  <c r="V7" i="14"/>
  <c r="AC9" i="14" s="1"/>
  <c r="AJ13" i="14" s="1"/>
  <c r="AV18" i="14"/>
  <c r="AC34" i="14"/>
  <c r="AJ30" i="14" s="1"/>
  <c r="AU36" i="14"/>
  <c r="V14" i="15"/>
  <c r="U22" i="15"/>
  <c r="AC25" i="15"/>
  <c r="AV12" i="15" s="1"/>
  <c r="AV17" i="19"/>
  <c r="AI29" i="19"/>
  <c r="AQ23" i="19"/>
  <c r="AV9" i="19" s="1"/>
  <c r="AU30" i="19"/>
  <c r="AV35" i="19"/>
  <c r="U34" i="19"/>
  <c r="AC34" i="19"/>
  <c r="AJ30" i="19" s="1"/>
  <c r="L21" i="14"/>
  <c r="L22" i="14" s="1"/>
  <c r="AV18" i="15"/>
  <c r="AU36" i="8"/>
  <c r="U19" i="9"/>
  <c r="AB18" i="9" s="1"/>
  <c r="AU13" i="9" s="1"/>
  <c r="AU30" i="9"/>
  <c r="AU35" i="10"/>
  <c r="AC34" i="13"/>
  <c r="AJ30" i="13" s="1"/>
  <c r="U11" i="15"/>
  <c r="AB10" i="15" s="1"/>
  <c r="AU10" i="15" s="1"/>
  <c r="AI29" i="15"/>
  <c r="AC34" i="15"/>
  <c r="AJ30" i="15" s="1"/>
  <c r="AU36" i="17"/>
  <c r="U10" i="18"/>
  <c r="AV34" i="18"/>
  <c r="AU35" i="18"/>
  <c r="G14" i="19"/>
  <c r="V18" i="19"/>
  <c r="AV21" i="19" s="1"/>
  <c r="AV37" i="19"/>
  <c r="V26" i="8"/>
  <c r="V34" i="8"/>
  <c r="AV30" i="9"/>
  <c r="AV35" i="10"/>
  <c r="AV26" i="11"/>
  <c r="V18" i="11"/>
  <c r="AV21" i="11" s="1"/>
  <c r="AU32" i="11"/>
  <c r="AV24" i="13"/>
  <c r="AV14" i="13"/>
  <c r="G19" i="13"/>
  <c r="V22" i="13"/>
  <c r="AV15" i="13"/>
  <c r="AV37" i="13"/>
  <c r="AV17" i="14"/>
  <c r="G14" i="14"/>
  <c r="AU6" i="14"/>
  <c r="G22" i="14"/>
  <c r="AV34" i="14"/>
  <c r="AU31" i="15"/>
  <c r="G31" i="15"/>
  <c r="AV35" i="15"/>
  <c r="U34" i="15"/>
  <c r="AV24" i="16"/>
  <c r="AV24" i="18"/>
  <c r="AU27" i="18"/>
  <c r="AU31" i="18"/>
  <c r="G26" i="19"/>
  <c r="AU35" i="19"/>
  <c r="AV23" i="17"/>
  <c r="AV16" i="17"/>
  <c r="AV19" i="17"/>
  <c r="AC9" i="17"/>
  <c r="AJ13" i="17" s="1"/>
  <c r="AQ20" i="17" s="1"/>
  <c r="AV6" i="17" s="1"/>
  <c r="AP7" i="17" s="1"/>
  <c r="AV16" i="16"/>
  <c r="AU20" i="16"/>
  <c r="AC9" i="16"/>
  <c r="AJ13" i="16" s="1"/>
  <c r="AQ20" i="16" s="1"/>
  <c r="AV6" i="16" s="1"/>
  <c r="AP7" i="16" s="1"/>
  <c r="AV25" i="19"/>
  <c r="AV29" i="19"/>
  <c r="AC25" i="19"/>
  <c r="AV12" i="19" s="1"/>
  <c r="AV14" i="19"/>
  <c r="S19" i="19"/>
  <c r="Z17" i="19"/>
  <c r="D5" i="19"/>
  <c r="S14" i="19"/>
  <c r="AV6" i="19"/>
  <c r="AP7" i="19" s="1"/>
  <c r="L21" i="19"/>
  <c r="AV28" i="19"/>
  <c r="G32" i="19"/>
  <c r="AB10" i="19"/>
  <c r="AU10" i="19" s="1"/>
  <c r="U14" i="19"/>
  <c r="AC18" i="19"/>
  <c r="AV13" i="19" s="1"/>
  <c r="G22" i="19"/>
  <c r="V23" i="19"/>
  <c r="AV20" i="19" s="1"/>
  <c r="AU24" i="19"/>
  <c r="G35" i="19"/>
  <c r="AU36" i="19"/>
  <c r="AU7" i="19"/>
  <c r="AC10" i="19"/>
  <c r="AV10" i="19" s="1"/>
  <c r="AN21" i="19"/>
  <c r="AN23" i="19" s="1"/>
  <c r="G24" i="19"/>
  <c r="AB25" i="19"/>
  <c r="AU12" i="19" s="1"/>
  <c r="G28" i="19"/>
  <c r="AU29" i="19"/>
  <c r="AV7" i="19"/>
  <c r="AO8" i="19" s="1"/>
  <c r="AB17" i="19"/>
  <c r="AI14" i="19" s="1"/>
  <c r="AP24" i="19" s="1"/>
  <c r="AU8" i="19" s="1"/>
  <c r="G20" i="19"/>
  <c r="AU26" i="19"/>
  <c r="G29" i="19"/>
  <c r="U30" i="19"/>
  <c r="AU19" i="19" s="1"/>
  <c r="AB34" i="19"/>
  <c r="AI30" i="19" s="1"/>
  <c r="AB9" i="19"/>
  <c r="AI13" i="19" s="1"/>
  <c r="AC17" i="19"/>
  <c r="AJ14" i="19" s="1"/>
  <c r="AQ24" i="19" s="1"/>
  <c r="AV8" i="19" s="1"/>
  <c r="AQ9" i="19" s="1"/>
  <c r="AU18" i="19"/>
  <c r="AP23" i="19"/>
  <c r="AU9" i="19" s="1"/>
  <c r="AU31" i="19"/>
  <c r="G34" i="19"/>
  <c r="G23" i="19"/>
  <c r="G31" i="19"/>
  <c r="AU32" i="19"/>
  <c r="AU25" i="19"/>
  <c r="AB33" i="19"/>
  <c r="AU11" i="19" s="1"/>
  <c r="G36" i="19"/>
  <c r="AU17" i="19"/>
  <c r="AU21" i="19"/>
  <c r="G25" i="19"/>
  <c r="U26" i="19"/>
  <c r="AU15" i="19" s="1"/>
  <c r="AU34" i="19"/>
  <c r="AU14" i="19"/>
  <c r="G17" i="19"/>
  <c r="G21" i="19"/>
  <c r="AU23" i="19"/>
  <c r="AU27" i="19"/>
  <c r="G30" i="19"/>
  <c r="U35" i="19"/>
  <c r="AU16" i="19" s="1"/>
  <c r="AU37" i="19"/>
  <c r="U27" i="18"/>
  <c r="AB26" i="18" s="1"/>
  <c r="AU28" i="18"/>
  <c r="U14" i="18"/>
  <c r="V26" i="18"/>
  <c r="AV15" i="18" s="1"/>
  <c r="V22" i="18"/>
  <c r="AC25" i="18" s="1"/>
  <c r="AV12" i="18" s="1"/>
  <c r="V30" i="18"/>
  <c r="AV19" i="18" s="1"/>
  <c r="AI29" i="18"/>
  <c r="AP23" i="18" s="1"/>
  <c r="AU9" i="18" s="1"/>
  <c r="V19" i="18"/>
  <c r="AC18" i="18" s="1"/>
  <c r="AV13" i="18" s="1"/>
  <c r="AV26" i="18"/>
  <c r="AV23" i="18"/>
  <c r="AU24" i="18"/>
  <c r="AU34" i="18"/>
  <c r="AV35" i="18"/>
  <c r="AV37" i="18"/>
  <c r="AV25" i="18"/>
  <c r="AU36" i="18"/>
  <c r="AV17" i="18"/>
  <c r="AU21" i="18"/>
  <c r="AU18" i="18"/>
  <c r="S19" i="18"/>
  <c r="Z17" i="18"/>
  <c r="D5" i="18"/>
  <c r="S14" i="18"/>
  <c r="U7" i="18"/>
  <c r="AB9" i="18" s="1"/>
  <c r="AI13" i="18" s="1"/>
  <c r="V10" i="18"/>
  <c r="AV18" i="18" s="1"/>
  <c r="V15" i="18"/>
  <c r="AV14" i="18" s="1"/>
  <c r="L21" i="18"/>
  <c r="AV28" i="18"/>
  <c r="AU33" i="18"/>
  <c r="V7" i="18"/>
  <c r="AC9" i="18" s="1"/>
  <c r="AJ13" i="18" s="1"/>
  <c r="AU22" i="18"/>
  <c r="AV33" i="18"/>
  <c r="V34" i="18"/>
  <c r="AC34" i="18" s="1"/>
  <c r="AJ30" i="18" s="1"/>
  <c r="AQ21" i="18" s="1"/>
  <c r="AV7" i="18" s="1"/>
  <c r="AO8" i="18" s="1"/>
  <c r="V23" i="18"/>
  <c r="AV20" i="18" s="1"/>
  <c r="AB25" i="18"/>
  <c r="AU12" i="18" s="1"/>
  <c r="AB17" i="18"/>
  <c r="AI14" i="18" s="1"/>
  <c r="AP24" i="18" s="1"/>
  <c r="AU8" i="18" s="1"/>
  <c r="AU26" i="18"/>
  <c r="AV29" i="18"/>
  <c r="U30" i="18"/>
  <c r="AU19" i="18" s="1"/>
  <c r="AB34" i="18"/>
  <c r="AC17" i="18"/>
  <c r="AJ14" i="18" s="1"/>
  <c r="AQ24" i="18" s="1"/>
  <c r="AV8" i="18" s="1"/>
  <c r="AQ9" i="18" s="1"/>
  <c r="AU25" i="18"/>
  <c r="AB33" i="18"/>
  <c r="AU11" i="18" s="1"/>
  <c r="AU17" i="18"/>
  <c r="U26" i="18"/>
  <c r="AU15" i="18" s="1"/>
  <c r="AI30" i="18"/>
  <c r="AP21" i="18" s="1"/>
  <c r="AU7" i="18" s="1"/>
  <c r="AC33" i="18"/>
  <c r="AV11" i="18" s="1"/>
  <c r="U15" i="18"/>
  <c r="AU14" i="18" s="1"/>
  <c r="AU22" i="17"/>
  <c r="AV31" i="17"/>
  <c r="AC33" i="17"/>
  <c r="AV11" i="17" s="1"/>
  <c r="AV22" i="17"/>
  <c r="AV18" i="17"/>
  <c r="AU28" i="17"/>
  <c r="V19" i="17"/>
  <c r="AC18" i="17" s="1"/>
  <c r="AU33" i="17"/>
  <c r="AV17" i="17"/>
  <c r="AI29" i="17"/>
  <c r="AP23" i="17" s="1"/>
  <c r="AU9" i="17" s="1"/>
  <c r="AV32" i="17"/>
  <c r="U18" i="17"/>
  <c r="AU21" i="17" s="1"/>
  <c r="AV36" i="17"/>
  <c r="AV37" i="17"/>
  <c r="AV21" i="17"/>
  <c r="AV21" i="16"/>
  <c r="AU28" i="16"/>
  <c r="AV31" i="16"/>
  <c r="U6" i="16"/>
  <c r="AV17" i="16"/>
  <c r="U22" i="16"/>
  <c r="AB25" i="16" s="1"/>
  <c r="AU12" i="16" s="1"/>
  <c r="AV34" i="16"/>
  <c r="V26" i="16"/>
  <c r="AV15" i="16" s="1"/>
  <c r="AV32" i="16"/>
  <c r="V19" i="16"/>
  <c r="AC18" i="16" s="1"/>
  <c r="AV13" i="16" s="1"/>
  <c r="V30" i="16"/>
  <c r="AV19" i="16" s="1"/>
  <c r="AC34" i="16"/>
  <c r="AJ30" i="16" s="1"/>
  <c r="AQ21" i="16" s="1"/>
  <c r="AV7" i="16" s="1"/>
  <c r="AO8" i="16" s="1"/>
  <c r="AV37" i="16"/>
  <c r="AV26" i="17"/>
  <c r="AV27" i="17"/>
  <c r="AV26" i="16"/>
  <c r="V14" i="16"/>
  <c r="AC34" i="17"/>
  <c r="AJ30" i="17" s="1"/>
  <c r="AQ21" i="17" s="1"/>
  <c r="AV7" i="17" s="1"/>
  <c r="AO8" i="17" s="1"/>
  <c r="AV25" i="17"/>
  <c r="AV27" i="16"/>
  <c r="AC25" i="17"/>
  <c r="AV12" i="17" s="1"/>
  <c r="AV23" i="16"/>
  <c r="AV25" i="16"/>
  <c r="AC25" i="16"/>
  <c r="AV12" i="16" s="1"/>
  <c r="S19" i="17"/>
  <c r="D5" i="17"/>
  <c r="V15" i="17"/>
  <c r="AV14" i="17" s="1"/>
  <c r="L21" i="17"/>
  <c r="AV28" i="17"/>
  <c r="AB10" i="17"/>
  <c r="AU10" i="17" s="1"/>
  <c r="U14" i="17"/>
  <c r="AB17" i="17" s="1"/>
  <c r="AI14" i="17" s="1"/>
  <c r="AP24" i="17" s="1"/>
  <c r="AU8" i="17" s="1"/>
  <c r="V23" i="17"/>
  <c r="AV20" i="17" s="1"/>
  <c r="AU24" i="17"/>
  <c r="AC10" i="17"/>
  <c r="AV10" i="17" s="1"/>
  <c r="AB25" i="17"/>
  <c r="AU12" i="17" s="1"/>
  <c r="AU29" i="17"/>
  <c r="AU26" i="17"/>
  <c r="AV29" i="17"/>
  <c r="U30" i="17"/>
  <c r="AU19" i="17" s="1"/>
  <c r="AB34" i="17"/>
  <c r="AI30" i="17" s="1"/>
  <c r="AP21" i="17" s="1"/>
  <c r="AU7" i="17" s="1"/>
  <c r="AB9" i="17"/>
  <c r="AI13" i="17" s="1"/>
  <c r="AP20" i="17" s="1"/>
  <c r="AU6" i="17" s="1"/>
  <c r="AC17" i="17"/>
  <c r="AJ14" i="17" s="1"/>
  <c r="AQ24" i="17" s="1"/>
  <c r="AV8" i="17" s="1"/>
  <c r="AQ9" i="17" s="1"/>
  <c r="AU18" i="17"/>
  <c r="AU31" i="17"/>
  <c r="U19" i="17"/>
  <c r="AB18" i="17" s="1"/>
  <c r="AU32" i="17"/>
  <c r="AU25" i="17"/>
  <c r="AB33" i="17"/>
  <c r="AU11" i="17" s="1"/>
  <c r="AU17" i="17"/>
  <c r="U26" i="17"/>
  <c r="AU15" i="17" s="1"/>
  <c r="AU34" i="17"/>
  <c r="AU23" i="17"/>
  <c r="AU27" i="17"/>
  <c r="U35" i="17"/>
  <c r="AU16" i="17" s="1"/>
  <c r="AU37" i="17"/>
  <c r="U15" i="17"/>
  <c r="AU14" i="17" s="1"/>
  <c r="S19" i="16"/>
  <c r="D5" i="16"/>
  <c r="U7" i="16"/>
  <c r="AB9" i="16" s="1"/>
  <c r="AI13" i="16" s="1"/>
  <c r="AP20" i="16" s="1"/>
  <c r="AU6" i="16" s="1"/>
  <c r="V10" i="16"/>
  <c r="AV18" i="16" s="1"/>
  <c r="V15" i="16"/>
  <c r="AV14" i="16" s="1"/>
  <c r="L21" i="16"/>
  <c r="AV28" i="16"/>
  <c r="AB10" i="16"/>
  <c r="U14" i="16"/>
  <c r="V23" i="16"/>
  <c r="AV20" i="16" s="1"/>
  <c r="AU24" i="16"/>
  <c r="AC10" i="16"/>
  <c r="AV10" i="16" s="1"/>
  <c r="AU29" i="16"/>
  <c r="AB17" i="16"/>
  <c r="AI14" i="16" s="1"/>
  <c r="AP24" i="16" s="1"/>
  <c r="AU8" i="16" s="1"/>
  <c r="AU26" i="16"/>
  <c r="AV29" i="16"/>
  <c r="U30" i="16"/>
  <c r="AU19" i="16" s="1"/>
  <c r="AB34" i="16"/>
  <c r="AI30" i="16" s="1"/>
  <c r="AP21" i="16" s="1"/>
  <c r="AU7" i="16" s="1"/>
  <c r="AU10" i="16"/>
  <c r="AC17" i="16"/>
  <c r="AJ14" i="16" s="1"/>
  <c r="AQ24" i="16" s="1"/>
  <c r="AV8" i="16" s="1"/>
  <c r="AQ9" i="16" s="1"/>
  <c r="AU18" i="16"/>
  <c r="AU31" i="16"/>
  <c r="U19" i="16"/>
  <c r="AB18" i="16" s="1"/>
  <c r="AU13" i="16" s="1"/>
  <c r="AU32" i="16"/>
  <c r="AU25" i="16"/>
  <c r="AU17" i="16"/>
  <c r="AU21" i="16"/>
  <c r="U26" i="16"/>
  <c r="AU15" i="16" s="1"/>
  <c r="AU34" i="16"/>
  <c r="AU23" i="16"/>
  <c r="AU27" i="16"/>
  <c r="U35" i="16"/>
  <c r="AU16" i="16" s="1"/>
  <c r="AU37" i="16"/>
  <c r="U15" i="16"/>
  <c r="AU14" i="16" s="1"/>
  <c r="AV25" i="15"/>
  <c r="AV14" i="15"/>
  <c r="AV21" i="15"/>
  <c r="L23" i="15"/>
  <c r="L30" i="15" s="1"/>
  <c r="C6" i="15"/>
  <c r="C35" i="15" s="1"/>
  <c r="AP23" i="15"/>
  <c r="AU9" i="15" s="1"/>
  <c r="S19" i="15"/>
  <c r="Z17" i="15"/>
  <c r="D5" i="15"/>
  <c r="S14" i="15"/>
  <c r="AB18" i="15"/>
  <c r="AU13" i="15" s="1"/>
  <c r="G26" i="15"/>
  <c r="AU35" i="15"/>
  <c r="C5" i="15"/>
  <c r="C36" i="15" s="1"/>
  <c r="U14" i="15"/>
  <c r="AB17" i="15" s="1"/>
  <c r="AI14" i="15" s="1"/>
  <c r="AP24" i="15" s="1"/>
  <c r="AU8" i="15" s="1"/>
  <c r="AC18" i="15"/>
  <c r="AV13" i="15" s="1"/>
  <c r="V23" i="15"/>
  <c r="AV20" i="15" s="1"/>
  <c r="AU24" i="15"/>
  <c r="G35" i="15"/>
  <c r="AU36" i="15"/>
  <c r="AC10" i="15"/>
  <c r="AV10" i="15" s="1"/>
  <c r="AN21" i="15"/>
  <c r="AN23" i="15" s="1"/>
  <c r="G24" i="15"/>
  <c r="AB25" i="15"/>
  <c r="AU12" i="15" s="1"/>
  <c r="G28" i="15"/>
  <c r="AU29" i="15"/>
  <c r="AV16" i="15"/>
  <c r="G20" i="15"/>
  <c r="AU26" i="15"/>
  <c r="G29" i="15"/>
  <c r="AV29" i="15"/>
  <c r="U30" i="15"/>
  <c r="AU19" i="15" s="1"/>
  <c r="AB34" i="15"/>
  <c r="AI30" i="15" s="1"/>
  <c r="AB9" i="15"/>
  <c r="AI13" i="15" s="1"/>
  <c r="AC17" i="15"/>
  <c r="AJ14" i="15" s="1"/>
  <c r="AQ24" i="15" s="1"/>
  <c r="AV8" i="15" s="1"/>
  <c r="AQ9" i="15" s="1"/>
  <c r="AU18" i="15"/>
  <c r="G34" i="15"/>
  <c r="AU25" i="15"/>
  <c r="AB33" i="15"/>
  <c r="AU11" i="15" s="1"/>
  <c r="G36" i="15"/>
  <c r="AU17" i="15"/>
  <c r="AU21" i="15"/>
  <c r="G25" i="15"/>
  <c r="U26" i="15"/>
  <c r="AU15" i="15" s="1"/>
  <c r="AC33" i="15"/>
  <c r="AV11" i="15" s="1"/>
  <c r="AU34" i="15"/>
  <c r="U18" i="15"/>
  <c r="G21" i="15"/>
  <c r="AU23" i="15"/>
  <c r="AU27" i="15"/>
  <c r="G30" i="15"/>
  <c r="U35" i="15"/>
  <c r="AU16" i="15" s="1"/>
  <c r="AU37" i="15"/>
  <c r="U15" i="15"/>
  <c r="AU14" i="15" s="1"/>
  <c r="AV25" i="14"/>
  <c r="AQ23" i="14"/>
  <c r="AV9" i="14" s="1"/>
  <c r="AP24" i="14"/>
  <c r="AU8" i="14" s="1"/>
  <c r="L23" i="14"/>
  <c r="L30" i="14" s="1"/>
  <c r="C6" i="14"/>
  <c r="C35" i="14" s="1"/>
  <c r="S19" i="14"/>
  <c r="S14" i="14"/>
  <c r="Z17" i="14"/>
  <c r="D5" i="14"/>
  <c r="AC25" i="14"/>
  <c r="AV12" i="14" s="1"/>
  <c r="AB10" i="14"/>
  <c r="AU10" i="14" s="1"/>
  <c r="AU7" i="14"/>
  <c r="AC10" i="14"/>
  <c r="AV10" i="14" s="1"/>
  <c r="V14" i="14"/>
  <c r="AC17" i="14" s="1"/>
  <c r="AJ14" i="14" s="1"/>
  <c r="AQ24" i="14" s="1"/>
  <c r="AV8" i="14" s="1"/>
  <c r="AQ9" i="14" s="1"/>
  <c r="AN21" i="14"/>
  <c r="AN23" i="14" s="1"/>
  <c r="G24" i="14"/>
  <c r="G28" i="14"/>
  <c r="AU29" i="14"/>
  <c r="AB18" i="14"/>
  <c r="AU13" i="14" s="1"/>
  <c r="C5" i="14"/>
  <c r="C36" i="14" s="1"/>
  <c r="AV7" i="14"/>
  <c r="AO8" i="14" s="1"/>
  <c r="AV16" i="14"/>
  <c r="AB17" i="14"/>
  <c r="AI14" i="14" s="1"/>
  <c r="G20" i="14"/>
  <c r="AU26" i="14"/>
  <c r="G29" i="14"/>
  <c r="AV29" i="14"/>
  <c r="U30" i="14"/>
  <c r="AU19" i="14" s="1"/>
  <c r="AB34" i="14"/>
  <c r="AI30" i="14" s="1"/>
  <c r="U23" i="14"/>
  <c r="AU20" i="14" s="1"/>
  <c r="AB9" i="14"/>
  <c r="AI13" i="14" s="1"/>
  <c r="AU18" i="14"/>
  <c r="AP23" i="14"/>
  <c r="AU9" i="14" s="1"/>
  <c r="AU31" i="14"/>
  <c r="G34" i="14"/>
  <c r="AC18" i="14"/>
  <c r="AV13" i="14" s="1"/>
  <c r="U19" i="14"/>
  <c r="G23" i="14"/>
  <c r="G31" i="14"/>
  <c r="AV31" i="14"/>
  <c r="AU32" i="14"/>
  <c r="AU30" i="14"/>
  <c r="AU25" i="14"/>
  <c r="AB33" i="14"/>
  <c r="AU11" i="14" s="1"/>
  <c r="G36" i="14"/>
  <c r="AU17" i="14"/>
  <c r="G25" i="14"/>
  <c r="U26" i="14"/>
  <c r="AU15" i="14" s="1"/>
  <c r="AU34" i="14"/>
  <c r="U18" i="14"/>
  <c r="AU21" i="14" s="1"/>
  <c r="G21" i="14"/>
  <c r="U22" i="14"/>
  <c r="AB25" i="14" s="1"/>
  <c r="AU12" i="14" s="1"/>
  <c r="AU23" i="14"/>
  <c r="AU27" i="14"/>
  <c r="G30" i="14"/>
  <c r="U35" i="14"/>
  <c r="AU16" i="14" s="1"/>
  <c r="AU37" i="14"/>
  <c r="U15" i="14"/>
  <c r="AU14" i="14" s="1"/>
  <c r="AC25" i="13"/>
  <c r="AV12" i="13" s="1"/>
  <c r="L23" i="13"/>
  <c r="L30" i="13" s="1"/>
  <c r="C6" i="13"/>
  <c r="C35" i="13" s="1"/>
  <c r="S19" i="13"/>
  <c r="S14" i="13"/>
  <c r="Z17" i="13"/>
  <c r="D5" i="13"/>
  <c r="AU30" i="13"/>
  <c r="C5" i="13"/>
  <c r="C36" i="13" s="1"/>
  <c r="AB10" i="13"/>
  <c r="AU10" i="13" s="1"/>
  <c r="U14" i="13"/>
  <c r="AB17" i="13" s="1"/>
  <c r="AI14" i="13" s="1"/>
  <c r="AP24" i="13" s="1"/>
  <c r="AU8" i="13" s="1"/>
  <c r="AC18" i="13"/>
  <c r="AV13" i="13" s="1"/>
  <c r="G22" i="13"/>
  <c r="V23" i="13"/>
  <c r="AV20" i="13" s="1"/>
  <c r="AU24" i="13"/>
  <c r="V31" i="13"/>
  <c r="AC33" i="13" s="1"/>
  <c r="AV11" i="13" s="1"/>
  <c r="G35" i="13"/>
  <c r="AU7" i="13"/>
  <c r="AC10" i="13"/>
  <c r="AV10" i="13" s="1"/>
  <c r="AN21" i="13"/>
  <c r="AN23" i="13" s="1"/>
  <c r="G24" i="13"/>
  <c r="AB25" i="13"/>
  <c r="G28" i="13"/>
  <c r="AU29" i="13"/>
  <c r="AJ29" i="13"/>
  <c r="AQ23" i="13" s="1"/>
  <c r="AV9" i="13" s="1"/>
  <c r="AB18" i="13"/>
  <c r="AU13" i="13" s="1"/>
  <c r="AV7" i="13"/>
  <c r="AO8" i="13" s="1"/>
  <c r="AV16" i="13"/>
  <c r="G20" i="13"/>
  <c r="G29" i="13"/>
  <c r="AV29" i="13"/>
  <c r="AB34" i="13"/>
  <c r="AI30" i="13" s="1"/>
  <c r="AU31" i="13"/>
  <c r="AC17" i="13"/>
  <c r="AJ14" i="13" s="1"/>
  <c r="AQ24" i="13" s="1"/>
  <c r="AV8" i="13" s="1"/>
  <c r="AQ9" i="13" s="1"/>
  <c r="AV18" i="13"/>
  <c r="G23" i="13"/>
  <c r="G31" i="13"/>
  <c r="AU32" i="13"/>
  <c r="U6" i="13"/>
  <c r="AU17" i="13" s="1"/>
  <c r="AU25" i="13"/>
  <c r="AB33" i="13"/>
  <c r="AU11" i="13" s="1"/>
  <c r="G36" i="13"/>
  <c r="G16" i="13"/>
  <c r="AU21" i="13"/>
  <c r="G25" i="13"/>
  <c r="U26" i="13"/>
  <c r="AU15" i="13" s="1"/>
  <c r="AU34" i="13"/>
  <c r="AU12" i="13"/>
  <c r="AU14" i="13"/>
  <c r="G17" i="13"/>
  <c r="G21" i="13"/>
  <c r="AU23" i="13"/>
  <c r="AU27" i="13"/>
  <c r="G30" i="13"/>
  <c r="U35" i="13"/>
  <c r="AU16" i="13" s="1"/>
  <c r="AU37" i="13"/>
  <c r="AU22" i="11"/>
  <c r="AV34" i="11"/>
  <c r="V30" i="11"/>
  <c r="AV19" i="11" s="1"/>
  <c r="U22" i="11"/>
  <c r="AV35" i="11"/>
  <c r="AV22" i="11"/>
  <c r="AV18" i="11"/>
  <c r="AU28" i="11"/>
  <c r="V19" i="11"/>
  <c r="AC18" i="11" s="1"/>
  <c r="AV17" i="11"/>
  <c r="U18" i="11"/>
  <c r="AV24" i="11"/>
  <c r="AC25" i="11"/>
  <c r="AV12" i="11" s="1"/>
  <c r="AV37" i="11"/>
  <c r="AV36" i="11"/>
  <c r="AV27" i="11"/>
  <c r="AV14" i="11"/>
  <c r="AC34" i="11"/>
  <c r="AU30" i="10"/>
  <c r="V34" i="10"/>
  <c r="V26" i="10"/>
  <c r="AV15" i="10" s="1"/>
  <c r="AV26" i="10"/>
  <c r="U22" i="10"/>
  <c r="AV37" i="10"/>
  <c r="AC33" i="10"/>
  <c r="AV11" i="10" s="1"/>
  <c r="AU28" i="10"/>
  <c r="V6" i="10"/>
  <c r="AV17" i="10" s="1"/>
  <c r="AU10" i="10"/>
  <c r="V19" i="10"/>
  <c r="AC18" i="10" s="1"/>
  <c r="U23" i="10"/>
  <c r="AU20" i="10" s="1"/>
  <c r="U27" i="10"/>
  <c r="AV34" i="10"/>
  <c r="AV25" i="10"/>
  <c r="AC25" i="10"/>
  <c r="AV12" i="10" s="1"/>
  <c r="AJ29" i="10"/>
  <c r="AV32" i="10"/>
  <c r="U18" i="10"/>
  <c r="AB26" i="10"/>
  <c r="AI29" i="10" s="1"/>
  <c r="AV21" i="10"/>
  <c r="U34" i="10"/>
  <c r="AV27" i="10"/>
  <c r="AV23" i="11"/>
  <c r="AC34" i="10"/>
  <c r="AJ30" i="10" s="1"/>
  <c r="AQ21" i="10" s="1"/>
  <c r="AV25" i="11"/>
  <c r="S19" i="11"/>
  <c r="D5" i="11"/>
  <c r="S14" i="11"/>
  <c r="AI29" i="11"/>
  <c r="AP23" i="11" s="1"/>
  <c r="AU9" i="11" s="1"/>
  <c r="AV6" i="11"/>
  <c r="AP7" i="11" s="1"/>
  <c r="L21" i="11"/>
  <c r="AV28" i="11"/>
  <c r="AB10" i="11"/>
  <c r="AU10" i="11" s="1"/>
  <c r="U14" i="11"/>
  <c r="V23" i="11"/>
  <c r="AV20" i="11" s="1"/>
  <c r="AU24" i="11"/>
  <c r="AU36" i="11"/>
  <c r="AC10" i="11"/>
  <c r="AV10" i="11" s="1"/>
  <c r="AB25" i="11"/>
  <c r="AU12" i="11" s="1"/>
  <c r="AU29" i="11"/>
  <c r="AB17" i="11"/>
  <c r="AI14" i="11" s="1"/>
  <c r="AU26" i="11"/>
  <c r="AV29" i="11"/>
  <c r="U30" i="11"/>
  <c r="AU19" i="11" s="1"/>
  <c r="AB34" i="11"/>
  <c r="AI30" i="11" s="1"/>
  <c r="AP21" i="11" s="1"/>
  <c r="AB9" i="11"/>
  <c r="AI13" i="11" s="1"/>
  <c r="AP20" i="11" s="1"/>
  <c r="AU6" i="11" s="1"/>
  <c r="AC17" i="11"/>
  <c r="AJ14" i="11" s="1"/>
  <c r="AU18" i="11"/>
  <c r="AU31" i="11"/>
  <c r="AU25" i="11"/>
  <c r="AB33" i="11"/>
  <c r="AU17" i="11"/>
  <c r="AU21" i="11"/>
  <c r="U26" i="11"/>
  <c r="AU15" i="11" s="1"/>
  <c r="AC33" i="11"/>
  <c r="AV11" i="11" s="1"/>
  <c r="AU34" i="11"/>
  <c r="AU23" i="11"/>
  <c r="AU27" i="11"/>
  <c r="U35" i="11"/>
  <c r="AU16" i="11" s="1"/>
  <c r="AU37" i="11"/>
  <c r="U15" i="11"/>
  <c r="AU14" i="11" s="1"/>
  <c r="V26" i="9"/>
  <c r="AV15" i="9" s="1"/>
  <c r="U22" i="9"/>
  <c r="U6" i="9"/>
  <c r="V22" i="9"/>
  <c r="AU33" i="9"/>
  <c r="V30" i="9"/>
  <c r="AV19" i="9" s="1"/>
  <c r="AC33" i="9"/>
  <c r="AV11" i="9" s="1"/>
  <c r="AV27" i="9"/>
  <c r="AV24" i="9"/>
  <c r="AV36" i="9"/>
  <c r="V14" i="9"/>
  <c r="AU28" i="9"/>
  <c r="AV22" i="9"/>
  <c r="AV18" i="9"/>
  <c r="AV31" i="9"/>
  <c r="AV17" i="9"/>
  <c r="AI29" i="9"/>
  <c r="AV26" i="9"/>
  <c r="AV32" i="9"/>
  <c r="AV35" i="9"/>
  <c r="AV23" i="9"/>
  <c r="AV14" i="9"/>
  <c r="V18" i="9"/>
  <c r="AV21" i="9" s="1"/>
  <c r="AV34" i="9"/>
  <c r="AV37" i="9"/>
  <c r="AV25" i="9"/>
  <c r="AC25" i="9"/>
  <c r="AV12" i="9" s="1"/>
  <c r="AQ23" i="9"/>
  <c r="AV29" i="9"/>
  <c r="D5" i="10"/>
  <c r="S14" i="10"/>
  <c r="S19" i="10"/>
  <c r="L23" i="10"/>
  <c r="L30" i="10" s="1"/>
  <c r="C6" i="10"/>
  <c r="C35" i="10" s="1"/>
  <c r="V10" i="10"/>
  <c r="AV18" i="10" s="1"/>
  <c r="V15" i="10"/>
  <c r="AV14" i="10" s="1"/>
  <c r="AV28" i="10"/>
  <c r="U7" i="10"/>
  <c r="V7" i="10"/>
  <c r="AC9" i="10" s="1"/>
  <c r="AJ13" i="10" s="1"/>
  <c r="AQ20" i="10" s="1"/>
  <c r="AV33" i="10"/>
  <c r="AB25" i="10"/>
  <c r="AU12" i="10" s="1"/>
  <c r="AU29" i="10"/>
  <c r="AB17" i="10"/>
  <c r="AI14" i="10" s="1"/>
  <c r="AU26" i="10"/>
  <c r="AV29" i="10"/>
  <c r="U30" i="10"/>
  <c r="AU19" i="10" s="1"/>
  <c r="AB34" i="10"/>
  <c r="AI30" i="10" s="1"/>
  <c r="AB9" i="10"/>
  <c r="AI13" i="10" s="1"/>
  <c r="AP20" i="10" s="1"/>
  <c r="AC17" i="10"/>
  <c r="AJ14" i="10" s="1"/>
  <c r="AU18" i="10"/>
  <c r="AU31" i="10"/>
  <c r="V23" i="10"/>
  <c r="AV20" i="10" s="1"/>
  <c r="U19" i="10"/>
  <c r="AB18" i="10" s="1"/>
  <c r="AV31" i="10"/>
  <c r="AU32" i="10"/>
  <c r="AU25" i="10"/>
  <c r="AB33" i="10"/>
  <c r="AU11" i="10" s="1"/>
  <c r="AU24" i="10"/>
  <c r="AU17" i="10"/>
  <c r="AU21" i="10"/>
  <c r="U26" i="10"/>
  <c r="AU15" i="10" s="1"/>
  <c r="AU34" i="10"/>
  <c r="AU23" i="10"/>
  <c r="AU27" i="10"/>
  <c r="U35" i="10"/>
  <c r="AU16" i="10" s="1"/>
  <c r="AU37" i="10"/>
  <c r="U15" i="10"/>
  <c r="AU14" i="10" s="1"/>
  <c r="U10" i="8"/>
  <c r="U6" i="8"/>
  <c r="AU17" i="8" s="1"/>
  <c r="U22" i="8"/>
  <c r="AB25" i="8" s="1"/>
  <c r="AU12" i="8" s="1"/>
  <c r="AV36" i="8"/>
  <c r="U34" i="8"/>
  <c r="AB34" i="8" s="1"/>
  <c r="AI30" i="8" s="1"/>
  <c r="AP21" i="8" s="1"/>
  <c r="AV32" i="8"/>
  <c r="AB33" i="8"/>
  <c r="AU11" i="8" s="1"/>
  <c r="V19" i="8"/>
  <c r="AU23" i="8"/>
  <c r="AU37" i="8"/>
  <c r="AV25" i="8"/>
  <c r="S14" i="9"/>
  <c r="S19" i="9"/>
  <c r="Z17" i="9"/>
  <c r="D5" i="9"/>
  <c r="L21" i="9"/>
  <c r="AV28" i="9"/>
  <c r="AB10" i="9"/>
  <c r="AU10" i="9" s="1"/>
  <c r="U14" i="9"/>
  <c r="AB17" i="9" s="1"/>
  <c r="AI14" i="9" s="1"/>
  <c r="AP24" i="9" s="1"/>
  <c r="AC18" i="9"/>
  <c r="AV13" i="9" s="1"/>
  <c r="V23" i="9"/>
  <c r="AV20" i="9" s="1"/>
  <c r="AU24" i="9"/>
  <c r="AU36" i="9"/>
  <c r="AC10" i="9"/>
  <c r="AV10" i="9" s="1"/>
  <c r="AB25" i="9"/>
  <c r="AU12" i="9" s="1"/>
  <c r="AU29" i="9"/>
  <c r="AU26" i="9"/>
  <c r="U30" i="9"/>
  <c r="AU19" i="9" s="1"/>
  <c r="AB34" i="9"/>
  <c r="AI30" i="9" s="1"/>
  <c r="AP21" i="9" s="1"/>
  <c r="U23" i="9"/>
  <c r="AU20" i="9" s="1"/>
  <c r="AB9" i="9"/>
  <c r="AI13" i="9" s="1"/>
  <c r="AC17" i="9"/>
  <c r="AJ14" i="9" s="1"/>
  <c r="AQ24" i="9" s="1"/>
  <c r="AU18" i="9"/>
  <c r="AP23" i="9"/>
  <c r="AU9" i="9" s="1"/>
  <c r="AU31" i="9"/>
  <c r="AU32" i="9"/>
  <c r="AU25" i="9"/>
  <c r="AB33" i="9"/>
  <c r="AU11" i="9" s="1"/>
  <c r="AU17" i="9"/>
  <c r="U26" i="9"/>
  <c r="AU15" i="9" s="1"/>
  <c r="AU34" i="9"/>
  <c r="AU14" i="9"/>
  <c r="U18" i="9"/>
  <c r="AU21" i="9" s="1"/>
  <c r="AU23" i="9"/>
  <c r="AU27" i="9"/>
  <c r="U35" i="9"/>
  <c r="AU16" i="9" s="1"/>
  <c r="AU37" i="9"/>
  <c r="AU15" i="8"/>
  <c r="AV26" i="8"/>
  <c r="AV28" i="8"/>
  <c r="V27" i="8"/>
  <c r="AC26" i="8" s="1"/>
  <c r="AJ29" i="8" s="1"/>
  <c r="AQ23" i="8" s="1"/>
  <c r="AV9" i="8" s="1"/>
  <c r="AV34" i="8"/>
  <c r="U18" i="8"/>
  <c r="AV21" i="8"/>
  <c r="AU14" i="8"/>
  <c r="AV24" i="8"/>
  <c r="V14" i="8"/>
  <c r="AV31" i="8"/>
  <c r="AC34" i="8"/>
  <c r="AJ30" i="8" s="1"/>
  <c r="AQ21" i="8" s="1"/>
  <c r="V6" i="8"/>
  <c r="AV17" i="8" s="1"/>
  <c r="AU27" i="8"/>
  <c r="V30" i="8"/>
  <c r="AV19" i="8" s="1"/>
  <c r="U14" i="8"/>
  <c r="AB17" i="8" s="1"/>
  <c r="AC18" i="8"/>
  <c r="D5" i="8"/>
  <c r="AV15" i="8"/>
  <c r="AU29" i="8"/>
  <c r="AV16" i="8"/>
  <c r="L22" i="8"/>
  <c r="AU26" i="8"/>
  <c r="AV29" i="8"/>
  <c r="U30" i="8"/>
  <c r="AU19" i="8" s="1"/>
  <c r="V23" i="8"/>
  <c r="AV20" i="8" s="1"/>
  <c r="AB9" i="8"/>
  <c r="AI13" i="8" s="1"/>
  <c r="AP20" i="8" s="1"/>
  <c r="AC17" i="8"/>
  <c r="AJ14" i="8" s="1"/>
  <c r="AU18" i="8"/>
  <c r="U27" i="8"/>
  <c r="AB26" i="8" s="1"/>
  <c r="AU31" i="8"/>
  <c r="S6" i="8"/>
  <c r="AC9" i="8"/>
  <c r="U11" i="8"/>
  <c r="AB10" i="8" s="1"/>
  <c r="AU10" i="8" s="1"/>
  <c r="AV18" i="8"/>
  <c r="U19" i="8"/>
  <c r="AB18" i="8" s="1"/>
  <c r="AU13" i="8" s="1"/>
  <c r="AU32" i="8"/>
  <c r="D13" i="8"/>
  <c r="D29" i="8"/>
  <c r="V11" i="8"/>
  <c r="AC10" i="8" s="1"/>
  <c r="AV10" i="8" s="1"/>
  <c r="AU25" i="8"/>
  <c r="AU34" i="8"/>
  <c r="AU21" i="8"/>
  <c r="U35" i="8"/>
  <c r="AU16" i="8" s="1"/>
  <c r="AT15" i="7"/>
  <c r="AT16" i="7" s="1"/>
  <c r="AT17" i="7" s="1"/>
  <c r="AT18" i="7" s="1"/>
  <c r="AT19" i="7" s="1"/>
  <c r="AT20" i="7" s="1"/>
  <c r="AT21" i="7" s="1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V13" i="17" l="1"/>
  <c r="AU13" i="17"/>
  <c r="AU9" i="16"/>
  <c r="AV9" i="16"/>
  <c r="AP24" i="11"/>
  <c r="AU8" i="11" s="1"/>
  <c r="AQ24" i="11"/>
  <c r="AV8" i="11" s="1"/>
  <c r="AQ9" i="11" s="1"/>
  <c r="AU7" i="11"/>
  <c r="AP21" i="10"/>
  <c r="AU6" i="10" s="1"/>
  <c r="AP24" i="10"/>
  <c r="AQ24" i="10"/>
  <c r="AU7" i="10"/>
  <c r="AV6" i="10"/>
  <c r="AP7" i="10" s="1"/>
  <c r="AP23" i="10"/>
  <c r="AQ23" i="10"/>
  <c r="AV9" i="10" s="1"/>
  <c r="AV7" i="10"/>
  <c r="AO8" i="10" s="1"/>
  <c r="AJ13" i="8"/>
  <c r="AQ20" i="8" s="1"/>
  <c r="AV11" i="8"/>
  <c r="AU13" i="10"/>
  <c r="AU11" i="11"/>
  <c r="AV13" i="10"/>
  <c r="AQ20" i="18"/>
  <c r="AV6" i="18" s="1"/>
  <c r="AP7" i="18" s="1"/>
  <c r="AP20" i="9"/>
  <c r="AU6" i="9" s="1"/>
  <c r="AV9" i="9"/>
  <c r="AP20" i="18"/>
  <c r="AU6" i="18" s="1"/>
  <c r="AI14" i="8"/>
  <c r="AP24" i="8" s="1"/>
  <c r="AU8" i="8" s="1"/>
  <c r="AV13" i="8"/>
  <c r="AI29" i="8"/>
  <c r="AP23" i="8" s="1"/>
  <c r="AU9" i="8" s="1"/>
  <c r="AU7" i="9"/>
  <c r="AV13" i="11"/>
  <c r="AU13" i="11"/>
  <c r="AV12" i="8"/>
  <c r="AU8" i="9"/>
  <c r="AB33" i="16"/>
  <c r="AU11" i="16" s="1"/>
  <c r="AJ29" i="11"/>
  <c r="AQ23" i="11" s="1"/>
  <c r="AV9" i="11" s="1"/>
  <c r="AV8" i="9"/>
  <c r="AQ9" i="9" s="1"/>
  <c r="AQ20" i="9"/>
  <c r="AV6" i="9" s="1"/>
  <c r="AP7" i="9" s="1"/>
  <c r="AJ30" i="11"/>
  <c r="AQ21" i="11" s="1"/>
  <c r="AV7" i="11" s="1"/>
  <c r="AO8" i="11" s="1"/>
  <c r="AC33" i="16"/>
  <c r="AV11" i="16" s="1"/>
  <c r="I30" i="19"/>
  <c r="I21" i="19"/>
  <c r="I17" i="19"/>
  <c r="I8" i="19"/>
  <c r="I25" i="19"/>
  <c r="AN24" i="19"/>
  <c r="I16" i="19"/>
  <c r="I36" i="19"/>
  <c r="I14" i="19"/>
  <c r="I32" i="19"/>
  <c r="I31" i="19"/>
  <c r="I23" i="19"/>
  <c r="I5" i="19"/>
  <c r="I34" i="19"/>
  <c r="I29" i="19"/>
  <c r="I20" i="19"/>
  <c r="I7" i="19"/>
  <c r="I28" i="19"/>
  <c r="I24" i="19"/>
  <c r="I15" i="19"/>
  <c r="I13" i="19"/>
  <c r="I12" i="19"/>
  <c r="I10" i="19"/>
  <c r="I35" i="19"/>
  <c r="I22" i="19"/>
  <c r="I18" i="19"/>
  <c r="I26" i="19"/>
  <c r="I33" i="19"/>
  <c r="I6" i="19"/>
  <c r="I27" i="19"/>
  <c r="I9" i="19"/>
  <c r="I19" i="19"/>
  <c r="I11" i="19"/>
  <c r="L22" i="19"/>
  <c r="C5" i="19"/>
  <c r="C36" i="19" s="1"/>
  <c r="S15" i="19"/>
  <c r="S6" i="19"/>
  <c r="D12" i="19"/>
  <c r="D21" i="19"/>
  <c r="D36" i="19"/>
  <c r="D20" i="19"/>
  <c r="AG13" i="19"/>
  <c r="Z18" i="19"/>
  <c r="Z9" i="19"/>
  <c r="E5" i="19"/>
  <c r="E12" i="19" s="1"/>
  <c r="S15" i="18"/>
  <c r="D12" i="18"/>
  <c r="S6" i="18"/>
  <c r="D21" i="18"/>
  <c r="D36" i="18"/>
  <c r="D20" i="18"/>
  <c r="AG13" i="18"/>
  <c r="AN20" i="18" s="1"/>
  <c r="Z9" i="18"/>
  <c r="E5" i="18"/>
  <c r="E12" i="18" s="1"/>
  <c r="Z18" i="18"/>
  <c r="L22" i="18"/>
  <c r="C5" i="18"/>
  <c r="C36" i="18" s="1"/>
  <c r="L22" i="17"/>
  <c r="C5" i="17"/>
  <c r="C36" i="17" s="1"/>
  <c r="D21" i="17"/>
  <c r="D36" i="17"/>
  <c r="D20" i="17"/>
  <c r="AG13" i="17"/>
  <c r="AN20" i="17" s="1"/>
  <c r="E5" i="17"/>
  <c r="E12" i="17" s="1"/>
  <c r="Z18" i="17"/>
  <c r="S15" i="17"/>
  <c r="D12" i="17"/>
  <c r="L22" i="16"/>
  <c r="C5" i="16"/>
  <c r="C36" i="16" s="1"/>
  <c r="D20" i="16"/>
  <c r="D21" i="16"/>
  <c r="D36" i="16"/>
  <c r="AG13" i="16"/>
  <c r="AN20" i="16" s="1"/>
  <c r="Z18" i="16"/>
  <c r="E5" i="16"/>
  <c r="E12" i="16" s="1"/>
  <c r="S15" i="16"/>
  <c r="D12" i="16"/>
  <c r="D21" i="15"/>
  <c r="D36" i="15"/>
  <c r="D20" i="15"/>
  <c r="AG13" i="15"/>
  <c r="Z9" i="15"/>
  <c r="E5" i="15"/>
  <c r="E12" i="15" s="1"/>
  <c r="Z18" i="15"/>
  <c r="L31" i="15"/>
  <c r="L12" i="15" s="1"/>
  <c r="C7" i="15"/>
  <c r="C34" i="15" s="1"/>
  <c r="S15" i="15"/>
  <c r="S6" i="15"/>
  <c r="D12" i="15"/>
  <c r="I30" i="15"/>
  <c r="I21" i="15"/>
  <c r="I17" i="15"/>
  <c r="I8" i="15"/>
  <c r="I32" i="15"/>
  <c r="I25" i="15"/>
  <c r="AN24" i="15"/>
  <c r="I16" i="15"/>
  <c r="I36" i="15"/>
  <c r="I14" i="15"/>
  <c r="I19" i="15"/>
  <c r="I31" i="15"/>
  <c r="I23" i="15"/>
  <c r="I5" i="15"/>
  <c r="I34" i="15"/>
  <c r="I29" i="15"/>
  <c r="I20" i="15"/>
  <c r="I7" i="15"/>
  <c r="I11" i="15"/>
  <c r="I28" i="15"/>
  <c r="I24" i="15"/>
  <c r="I15" i="15"/>
  <c r="I13" i="15"/>
  <c r="I12" i="15"/>
  <c r="I10" i="15"/>
  <c r="I35" i="15"/>
  <c r="I22" i="15"/>
  <c r="I18" i="15"/>
  <c r="I26" i="15"/>
  <c r="I33" i="15"/>
  <c r="I6" i="15"/>
  <c r="I27" i="15"/>
  <c r="I9" i="15"/>
  <c r="AG13" i="14"/>
  <c r="Z9" i="14"/>
  <c r="E5" i="14"/>
  <c r="E12" i="14" s="1"/>
  <c r="Z18" i="14"/>
  <c r="S15" i="14"/>
  <c r="S6" i="14"/>
  <c r="D12" i="14"/>
  <c r="D20" i="14"/>
  <c r="D21" i="14"/>
  <c r="D36" i="14"/>
  <c r="I30" i="14"/>
  <c r="I21" i="14"/>
  <c r="I17" i="14"/>
  <c r="I8" i="14"/>
  <c r="I25" i="14"/>
  <c r="AN24" i="14"/>
  <c r="I16" i="14"/>
  <c r="I11" i="14"/>
  <c r="I36" i="14"/>
  <c r="I14" i="14"/>
  <c r="I31" i="14"/>
  <c r="I23" i="14"/>
  <c r="I5" i="14"/>
  <c r="I19" i="14"/>
  <c r="I34" i="14"/>
  <c r="I26" i="14"/>
  <c r="I32" i="14"/>
  <c r="I29" i="14"/>
  <c r="I20" i="14"/>
  <c r="I7" i="14"/>
  <c r="I28" i="14"/>
  <c r="I24" i="14"/>
  <c r="I15" i="14"/>
  <c r="I13" i="14"/>
  <c r="I12" i="14"/>
  <c r="I10" i="14"/>
  <c r="I35" i="14"/>
  <c r="I22" i="14"/>
  <c r="I18" i="14"/>
  <c r="I33" i="14"/>
  <c r="I6" i="14"/>
  <c r="I9" i="14"/>
  <c r="I27" i="14"/>
  <c r="L31" i="14"/>
  <c r="L12" i="14" s="1"/>
  <c r="C7" i="14"/>
  <c r="C34" i="14" s="1"/>
  <c r="I30" i="13"/>
  <c r="I21" i="13"/>
  <c r="I17" i="13"/>
  <c r="I8" i="13"/>
  <c r="I11" i="13"/>
  <c r="I25" i="13"/>
  <c r="AN24" i="13"/>
  <c r="I16" i="13"/>
  <c r="I29" i="13"/>
  <c r="I7" i="13"/>
  <c r="I6" i="13"/>
  <c r="I36" i="13"/>
  <c r="I14" i="13"/>
  <c r="I19" i="13"/>
  <c r="I31" i="13"/>
  <c r="I23" i="13"/>
  <c r="I5" i="13"/>
  <c r="I27" i="13"/>
  <c r="I34" i="13"/>
  <c r="I20" i="13"/>
  <c r="I32" i="13"/>
  <c r="I9" i="13"/>
  <c r="I28" i="13"/>
  <c r="I24" i="13"/>
  <c r="I15" i="13"/>
  <c r="I13" i="13"/>
  <c r="I12" i="13"/>
  <c r="I10" i="13"/>
  <c r="I33" i="13"/>
  <c r="I35" i="13"/>
  <c r="I22" i="13"/>
  <c r="I18" i="13"/>
  <c r="I26" i="13"/>
  <c r="D21" i="13"/>
  <c r="D36" i="13"/>
  <c r="D20" i="13"/>
  <c r="AG13" i="13"/>
  <c r="Z9" i="13"/>
  <c r="E5" i="13"/>
  <c r="E12" i="13" s="1"/>
  <c r="Z18" i="13"/>
  <c r="S15" i="13"/>
  <c r="D12" i="13"/>
  <c r="S6" i="13"/>
  <c r="L31" i="13"/>
  <c r="L12" i="13" s="1"/>
  <c r="C7" i="13"/>
  <c r="C34" i="13" s="1"/>
  <c r="S6" i="11"/>
  <c r="S15" i="11"/>
  <c r="D12" i="11"/>
  <c r="D21" i="11"/>
  <c r="D20" i="11"/>
  <c r="D36" i="11"/>
  <c r="AG13" i="11"/>
  <c r="AN20" i="11" s="1"/>
  <c r="Z18" i="11"/>
  <c r="E5" i="11"/>
  <c r="E12" i="11" s="1"/>
  <c r="L22" i="11"/>
  <c r="C5" i="11"/>
  <c r="C36" i="11" s="1"/>
  <c r="AG13" i="10"/>
  <c r="AN20" i="10" s="1"/>
  <c r="E5" i="10"/>
  <c r="E12" i="10" s="1"/>
  <c r="Z18" i="10"/>
  <c r="L31" i="10"/>
  <c r="L12" i="10" s="1"/>
  <c r="C7" i="10"/>
  <c r="C34" i="10" s="1"/>
  <c r="S15" i="10"/>
  <c r="S6" i="10"/>
  <c r="D12" i="10"/>
  <c r="D20" i="10"/>
  <c r="D21" i="10"/>
  <c r="D36" i="10"/>
  <c r="AU6" i="8"/>
  <c r="AU7" i="8"/>
  <c r="AV6" i="8"/>
  <c r="AP7" i="8" s="1"/>
  <c r="AV7" i="8"/>
  <c r="AO8" i="8" s="1"/>
  <c r="L22" i="9"/>
  <c r="C5" i="9"/>
  <c r="C36" i="9" s="1"/>
  <c r="D21" i="9"/>
  <c r="D36" i="9"/>
  <c r="D20" i="9"/>
  <c r="AG13" i="9"/>
  <c r="AN20" i="9" s="1"/>
  <c r="Z18" i="9"/>
  <c r="Z9" i="9"/>
  <c r="E5" i="9"/>
  <c r="E12" i="9" s="1"/>
  <c r="S15" i="9"/>
  <c r="S6" i="9"/>
  <c r="D12" i="9"/>
  <c r="L23" i="8"/>
  <c r="L30" i="8" s="1"/>
  <c r="C6" i="8"/>
  <c r="C35" i="8" s="1"/>
  <c r="S10" i="8"/>
  <c r="D9" i="8"/>
  <c r="S7" i="8"/>
  <c r="D21" i="8"/>
  <c r="D20" i="8"/>
  <c r="D36" i="8"/>
  <c r="AG13" i="8"/>
  <c r="E5" i="8"/>
  <c r="E12" i="8" s="1"/>
  <c r="O37" i="7"/>
  <c r="N37" i="7"/>
  <c r="O36" i="7"/>
  <c r="N36" i="7"/>
  <c r="O35" i="7"/>
  <c r="N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L20" i="7"/>
  <c r="AU8" i="10" l="1"/>
  <c r="AV8" i="10"/>
  <c r="AQ9" i="10" s="1"/>
  <c r="AU9" i="10"/>
  <c r="AQ24" i="8"/>
  <c r="AV8" i="8" s="1"/>
  <c r="AQ9" i="8" s="1"/>
  <c r="G27" i="18"/>
  <c r="G8" i="18"/>
  <c r="G13" i="18"/>
  <c r="G11" i="18"/>
  <c r="G9" i="18"/>
  <c r="G12" i="18"/>
  <c r="G5" i="18"/>
  <c r="G20" i="18"/>
  <c r="G17" i="18"/>
  <c r="G15" i="18"/>
  <c r="G33" i="18"/>
  <c r="G6" i="18"/>
  <c r="G30" i="18"/>
  <c r="G18" i="18"/>
  <c r="G29" i="18"/>
  <c r="G36" i="18"/>
  <c r="G7" i="18"/>
  <c r="G23" i="18"/>
  <c r="G10" i="18"/>
  <c r="G32" i="18"/>
  <c r="G22" i="18"/>
  <c r="G16" i="18"/>
  <c r="G31" i="18"/>
  <c r="AN21" i="18"/>
  <c r="AN23" i="18" s="1"/>
  <c r="G19" i="18"/>
  <c r="G34" i="18"/>
  <c r="G14" i="18"/>
  <c r="G26" i="18"/>
  <c r="G35" i="18"/>
  <c r="G25" i="18"/>
  <c r="G28" i="18"/>
  <c r="G21" i="18"/>
  <c r="G24" i="18"/>
  <c r="AV7" i="9"/>
  <c r="AO8" i="9" s="1"/>
  <c r="G27" i="17"/>
  <c r="G35" i="17"/>
  <c r="G14" i="17"/>
  <c r="G16" i="17"/>
  <c r="G13" i="17"/>
  <c r="G22" i="17"/>
  <c r="AN21" i="17"/>
  <c r="AN23" i="17" s="1"/>
  <c r="G5" i="17"/>
  <c r="G6" i="17"/>
  <c r="G24" i="17"/>
  <c r="G25" i="17"/>
  <c r="G15" i="17"/>
  <c r="G33" i="17"/>
  <c r="G28" i="17"/>
  <c r="G36" i="17"/>
  <c r="G18" i="17"/>
  <c r="G34" i="17"/>
  <c r="G17" i="17"/>
  <c r="G9" i="17"/>
  <c r="G20" i="17"/>
  <c r="G21" i="17"/>
  <c r="G11" i="17"/>
  <c r="G32" i="17"/>
  <c r="G23" i="17"/>
  <c r="G7" i="17"/>
  <c r="G10" i="17"/>
  <c r="G29" i="17"/>
  <c r="G31" i="17"/>
  <c r="G12" i="17"/>
  <c r="G19" i="17"/>
  <c r="G30" i="17"/>
  <c r="G26" i="17"/>
  <c r="G8" i="17"/>
  <c r="G27" i="16"/>
  <c r="G14" i="16"/>
  <c r="G9" i="16"/>
  <c r="G16" i="16"/>
  <c r="G10" i="16"/>
  <c r="G12" i="16"/>
  <c r="G7" i="16"/>
  <c r="G35" i="16"/>
  <c r="G18" i="16"/>
  <c r="G23" i="16"/>
  <c r="G21" i="16"/>
  <c r="G19" i="16"/>
  <c r="G11" i="16"/>
  <c r="G29" i="16"/>
  <c r="G31" i="16"/>
  <c r="G17" i="16"/>
  <c r="AN21" i="16"/>
  <c r="AN23" i="16" s="1"/>
  <c r="G33" i="16"/>
  <c r="G32" i="16"/>
  <c r="G5" i="16"/>
  <c r="G30" i="16"/>
  <c r="G6" i="16"/>
  <c r="G8" i="16"/>
  <c r="G36" i="16"/>
  <c r="G20" i="16"/>
  <c r="G15" i="16"/>
  <c r="G22" i="16"/>
  <c r="G26" i="16"/>
  <c r="G25" i="16"/>
  <c r="G13" i="16"/>
  <c r="G24" i="16"/>
  <c r="G34" i="16"/>
  <c r="G28" i="16"/>
  <c r="G27" i="11"/>
  <c r="G5" i="11"/>
  <c r="G8" i="11"/>
  <c r="G33" i="11"/>
  <c r="G12" i="11"/>
  <c r="G19" i="11"/>
  <c r="G25" i="11"/>
  <c r="G26" i="11"/>
  <c r="G10" i="11"/>
  <c r="AN21" i="11"/>
  <c r="AN23" i="11" s="1"/>
  <c r="G6" i="11"/>
  <c r="G24" i="11"/>
  <c r="G15" i="11"/>
  <c r="G31" i="11"/>
  <c r="G32" i="11"/>
  <c r="G28" i="11"/>
  <c r="G17" i="11"/>
  <c r="G13" i="11"/>
  <c r="G34" i="11"/>
  <c r="G21" i="11"/>
  <c r="G18" i="11"/>
  <c r="G9" i="11"/>
  <c r="G22" i="11"/>
  <c r="G20" i="11"/>
  <c r="G11" i="11"/>
  <c r="G36" i="11"/>
  <c r="G30" i="11"/>
  <c r="G23" i="11"/>
  <c r="G29" i="11"/>
  <c r="G16" i="11"/>
  <c r="G7" i="11"/>
  <c r="G35" i="11"/>
  <c r="G14" i="11"/>
  <c r="G27" i="10"/>
  <c r="G13" i="10"/>
  <c r="G18" i="10"/>
  <c r="G15" i="10"/>
  <c r="G24" i="10"/>
  <c r="G22" i="10"/>
  <c r="G6" i="10"/>
  <c r="G8" i="10"/>
  <c r="G26" i="10"/>
  <c r="G16" i="10"/>
  <c r="G28" i="10"/>
  <c r="G34" i="10"/>
  <c r="G35" i="10"/>
  <c r="G23" i="10"/>
  <c r="G7" i="10"/>
  <c r="G5" i="10"/>
  <c r="G20" i="10"/>
  <c r="G25" i="10"/>
  <c r="G11" i="10"/>
  <c r="G9" i="10"/>
  <c r="G29" i="10"/>
  <c r="G31" i="10"/>
  <c r="G21" i="10"/>
  <c r="G14" i="10"/>
  <c r="G32" i="10"/>
  <c r="G17" i="10"/>
  <c r="G19" i="10"/>
  <c r="G12" i="10"/>
  <c r="G33" i="10"/>
  <c r="G30" i="10"/>
  <c r="AN21" i="10"/>
  <c r="AN23" i="10" s="1"/>
  <c r="G10" i="10"/>
  <c r="G36" i="10"/>
  <c r="G27" i="9"/>
  <c r="G14" i="9"/>
  <c r="G33" i="9"/>
  <c r="G16" i="9"/>
  <c r="G36" i="9"/>
  <c r="G12" i="9"/>
  <c r="AN21" i="9"/>
  <c r="AN23" i="9" s="1"/>
  <c r="G30" i="9"/>
  <c r="G10" i="9"/>
  <c r="G32" i="9"/>
  <c r="G24" i="9"/>
  <c r="G25" i="9"/>
  <c r="G34" i="9"/>
  <c r="G15" i="9"/>
  <c r="G5" i="9"/>
  <c r="G28" i="9"/>
  <c r="G8" i="9"/>
  <c r="G18" i="9"/>
  <c r="G13" i="9"/>
  <c r="G20" i="9"/>
  <c r="G23" i="9"/>
  <c r="G17" i="9"/>
  <c r="G6" i="9"/>
  <c r="G22" i="9"/>
  <c r="G31" i="9"/>
  <c r="G11" i="9"/>
  <c r="G29" i="9"/>
  <c r="G21" i="9"/>
  <c r="G9" i="9"/>
  <c r="G7" i="9"/>
  <c r="G35" i="9"/>
  <c r="G26" i="9"/>
  <c r="G19" i="9"/>
  <c r="L23" i="19"/>
  <c r="L30" i="19" s="1"/>
  <c r="C6" i="19"/>
  <c r="C35" i="19" s="1"/>
  <c r="E20" i="19"/>
  <c r="E13" i="19"/>
  <c r="E8" i="19"/>
  <c r="E9" i="19" s="1"/>
  <c r="Z25" i="19"/>
  <c r="Z10" i="19"/>
  <c r="AG29" i="19"/>
  <c r="AG14" i="19"/>
  <c r="F5" i="19"/>
  <c r="F8" i="19" s="1"/>
  <c r="F9" i="19" s="1"/>
  <c r="F16" i="19" s="1"/>
  <c r="F17" i="19" s="1"/>
  <c r="F20" i="19" s="1"/>
  <c r="F21" i="19" s="1"/>
  <c r="F24" i="19" s="1"/>
  <c r="F25" i="19" s="1"/>
  <c r="F28" i="19" s="1"/>
  <c r="F29" i="19" s="1"/>
  <c r="F32" i="19" s="1"/>
  <c r="F33" i="19" s="1"/>
  <c r="F36" i="19" s="1"/>
  <c r="D28" i="19"/>
  <c r="D13" i="19"/>
  <c r="D29" i="19"/>
  <c r="S7" i="19"/>
  <c r="S10" i="19"/>
  <c r="D9" i="19"/>
  <c r="L23" i="18"/>
  <c r="L30" i="18" s="1"/>
  <c r="C6" i="18"/>
  <c r="C35" i="18" s="1"/>
  <c r="E20" i="18"/>
  <c r="E13" i="18"/>
  <c r="AG29" i="18"/>
  <c r="AG14" i="18"/>
  <c r="F5" i="18"/>
  <c r="F8" i="18" s="1"/>
  <c r="F9" i="18" s="1"/>
  <c r="F16" i="18" s="1"/>
  <c r="F17" i="18" s="1"/>
  <c r="F20" i="18" s="1"/>
  <c r="F21" i="18" s="1"/>
  <c r="F24" i="18" s="1"/>
  <c r="F25" i="18" s="1"/>
  <c r="F28" i="18" s="1"/>
  <c r="F29" i="18" s="1"/>
  <c r="F32" i="18" s="1"/>
  <c r="F33" i="18" s="1"/>
  <c r="F36" i="18" s="1"/>
  <c r="E8" i="18"/>
  <c r="E9" i="18" s="1"/>
  <c r="Z25" i="18"/>
  <c r="Z10" i="18"/>
  <c r="S7" i="18"/>
  <c r="S10" i="18"/>
  <c r="D9" i="18"/>
  <c r="D29" i="18"/>
  <c r="D28" i="18"/>
  <c r="D13" i="18"/>
  <c r="D28" i="17"/>
  <c r="D13" i="17"/>
  <c r="D29" i="17"/>
  <c r="S7" i="17"/>
  <c r="D9" i="17"/>
  <c r="E20" i="17"/>
  <c r="E13" i="17"/>
  <c r="E8" i="17"/>
  <c r="E9" i="17" s="1"/>
  <c r="Z10" i="17"/>
  <c r="AG29" i="17"/>
  <c r="AG14" i="17"/>
  <c r="F5" i="17"/>
  <c r="F8" i="17" s="1"/>
  <c r="F9" i="17" s="1"/>
  <c r="F16" i="17" s="1"/>
  <c r="F17" i="17" s="1"/>
  <c r="F20" i="17" s="1"/>
  <c r="F21" i="17" s="1"/>
  <c r="F24" i="17" s="1"/>
  <c r="F25" i="17" s="1"/>
  <c r="F28" i="17" s="1"/>
  <c r="F29" i="17" s="1"/>
  <c r="F32" i="17" s="1"/>
  <c r="F33" i="17" s="1"/>
  <c r="F36" i="17" s="1"/>
  <c r="L23" i="17"/>
  <c r="L30" i="17" s="1"/>
  <c r="C6" i="17"/>
  <c r="C35" i="17" s="1"/>
  <c r="S7" i="16"/>
  <c r="D9" i="16"/>
  <c r="E8" i="16"/>
  <c r="E9" i="16" s="1"/>
  <c r="Z10" i="16"/>
  <c r="E13" i="16"/>
  <c r="E20" i="16"/>
  <c r="AG29" i="16"/>
  <c r="AG14" i="16"/>
  <c r="F5" i="16"/>
  <c r="F8" i="16" s="1"/>
  <c r="F9" i="16" s="1"/>
  <c r="F16" i="16" s="1"/>
  <c r="F17" i="16" s="1"/>
  <c r="F20" i="16" s="1"/>
  <c r="F21" i="16" s="1"/>
  <c r="F24" i="16" s="1"/>
  <c r="F25" i="16" s="1"/>
  <c r="F28" i="16" s="1"/>
  <c r="F29" i="16" s="1"/>
  <c r="F32" i="16" s="1"/>
  <c r="F33" i="16" s="1"/>
  <c r="F36" i="16" s="1"/>
  <c r="D28" i="16"/>
  <c r="D13" i="16"/>
  <c r="D29" i="16"/>
  <c r="L23" i="16"/>
  <c r="L30" i="16" s="1"/>
  <c r="C6" i="16"/>
  <c r="C35" i="16" s="1"/>
  <c r="S7" i="15"/>
  <c r="S10" i="15"/>
  <c r="D9" i="15"/>
  <c r="L13" i="15"/>
  <c r="C8" i="15" s="1"/>
  <c r="C33" i="15" s="1"/>
  <c r="L8" i="15"/>
  <c r="L9" i="15" s="1"/>
  <c r="E20" i="15"/>
  <c r="E13" i="15"/>
  <c r="E8" i="15"/>
  <c r="E9" i="15" s="1"/>
  <c r="Z25" i="15"/>
  <c r="Z10" i="15"/>
  <c r="AG29" i="15"/>
  <c r="AG14" i="15"/>
  <c r="F5" i="15"/>
  <c r="F8" i="15" s="1"/>
  <c r="F9" i="15" s="1"/>
  <c r="F16" i="15" s="1"/>
  <c r="F17" i="15" s="1"/>
  <c r="F20" i="15" s="1"/>
  <c r="F21" i="15" s="1"/>
  <c r="F24" i="15" s="1"/>
  <c r="F25" i="15" s="1"/>
  <c r="F28" i="15" s="1"/>
  <c r="F29" i="15" s="1"/>
  <c r="F32" i="15" s="1"/>
  <c r="F33" i="15" s="1"/>
  <c r="F36" i="15" s="1"/>
  <c r="D13" i="15"/>
  <c r="D28" i="15"/>
  <c r="D29" i="15"/>
  <c r="L8" i="14"/>
  <c r="L9" i="14" s="1"/>
  <c r="L13" i="14"/>
  <c r="C8" i="14" s="1"/>
  <c r="C33" i="14" s="1"/>
  <c r="D28" i="14"/>
  <c r="D29" i="14"/>
  <c r="D13" i="14"/>
  <c r="S7" i="14"/>
  <c r="S10" i="14"/>
  <c r="D9" i="14"/>
  <c r="E13" i="14"/>
  <c r="E20" i="14"/>
  <c r="E8" i="14"/>
  <c r="E9" i="14" s="1"/>
  <c r="Z25" i="14"/>
  <c r="Z10" i="14"/>
  <c r="AG29" i="14"/>
  <c r="AG14" i="14"/>
  <c r="F5" i="14"/>
  <c r="F8" i="14" s="1"/>
  <c r="F9" i="14" s="1"/>
  <c r="F16" i="14" s="1"/>
  <c r="F17" i="14" s="1"/>
  <c r="F20" i="14" s="1"/>
  <c r="F21" i="14" s="1"/>
  <c r="F24" i="14" s="1"/>
  <c r="F25" i="14" s="1"/>
  <c r="F28" i="14" s="1"/>
  <c r="F29" i="14" s="1"/>
  <c r="F32" i="14" s="1"/>
  <c r="F33" i="14" s="1"/>
  <c r="F36" i="14" s="1"/>
  <c r="L13" i="13"/>
  <c r="C8" i="13" s="1"/>
  <c r="C33" i="13" s="1"/>
  <c r="L8" i="13"/>
  <c r="L9" i="13" s="1"/>
  <c r="S7" i="13"/>
  <c r="S10" i="13"/>
  <c r="D9" i="13"/>
  <c r="D13" i="13"/>
  <c r="D28" i="13"/>
  <c r="D29" i="13"/>
  <c r="E13" i="13"/>
  <c r="E20" i="13"/>
  <c r="E8" i="13"/>
  <c r="E9" i="13" s="1"/>
  <c r="Z10" i="13"/>
  <c r="Z25" i="13"/>
  <c r="AG29" i="13"/>
  <c r="F5" i="13"/>
  <c r="F8" i="13" s="1"/>
  <c r="F9" i="13" s="1"/>
  <c r="F16" i="13" s="1"/>
  <c r="F17" i="13" s="1"/>
  <c r="F20" i="13" s="1"/>
  <c r="F21" i="13" s="1"/>
  <c r="F24" i="13" s="1"/>
  <c r="F25" i="13" s="1"/>
  <c r="F28" i="13" s="1"/>
  <c r="F29" i="13" s="1"/>
  <c r="F32" i="13" s="1"/>
  <c r="F33" i="13" s="1"/>
  <c r="F36" i="13" s="1"/>
  <c r="AG14" i="13"/>
  <c r="E13" i="11"/>
  <c r="E20" i="11"/>
  <c r="Z10" i="11"/>
  <c r="E8" i="11"/>
  <c r="E9" i="11" s="1"/>
  <c r="AG29" i="11"/>
  <c r="AG14" i="11"/>
  <c r="F5" i="11"/>
  <c r="F8" i="11" s="1"/>
  <c r="F9" i="11" s="1"/>
  <c r="F16" i="11" s="1"/>
  <c r="F17" i="11" s="1"/>
  <c r="F20" i="11" s="1"/>
  <c r="F21" i="11" s="1"/>
  <c r="F24" i="11" s="1"/>
  <c r="F25" i="11" s="1"/>
  <c r="F28" i="11" s="1"/>
  <c r="F29" i="11" s="1"/>
  <c r="F32" i="11" s="1"/>
  <c r="F33" i="11" s="1"/>
  <c r="F36" i="11" s="1"/>
  <c r="L23" i="11"/>
  <c r="L30" i="11" s="1"/>
  <c r="C6" i="11"/>
  <c r="C35" i="11" s="1"/>
  <c r="D28" i="11"/>
  <c r="D29" i="11"/>
  <c r="D13" i="11"/>
  <c r="S7" i="11"/>
  <c r="S10" i="11"/>
  <c r="D9" i="11"/>
  <c r="S7" i="10"/>
  <c r="S10" i="10"/>
  <c r="D9" i="10"/>
  <c r="L13" i="10"/>
  <c r="C8" i="10" s="1"/>
  <c r="C33" i="10" s="1"/>
  <c r="L8" i="10"/>
  <c r="L9" i="10" s="1"/>
  <c r="E20" i="10"/>
  <c r="E13" i="10"/>
  <c r="Z10" i="10"/>
  <c r="E8" i="10"/>
  <c r="E9" i="10" s="1"/>
  <c r="D29" i="10"/>
  <c r="D28" i="10"/>
  <c r="D13" i="10"/>
  <c r="AG29" i="10"/>
  <c r="AG14" i="10"/>
  <c r="F5" i="10"/>
  <c r="F8" i="10" s="1"/>
  <c r="F9" i="10" s="1"/>
  <c r="F16" i="10" s="1"/>
  <c r="F17" i="10" s="1"/>
  <c r="F20" i="10" s="1"/>
  <c r="F21" i="10" s="1"/>
  <c r="F24" i="10" s="1"/>
  <c r="F25" i="10" s="1"/>
  <c r="F28" i="10" s="1"/>
  <c r="F29" i="10" s="1"/>
  <c r="F32" i="10" s="1"/>
  <c r="F33" i="10" s="1"/>
  <c r="F36" i="10" s="1"/>
  <c r="D29" i="9"/>
  <c r="D28" i="9"/>
  <c r="D13" i="9"/>
  <c r="L23" i="9"/>
  <c r="L30" i="9" s="1"/>
  <c r="C6" i="9"/>
  <c r="C35" i="9" s="1"/>
  <c r="S7" i="9"/>
  <c r="S10" i="9"/>
  <c r="D9" i="9"/>
  <c r="E20" i="9"/>
  <c r="E13" i="9"/>
  <c r="Z10" i="9"/>
  <c r="E8" i="9"/>
  <c r="E9" i="9" s="1"/>
  <c r="Z25" i="9"/>
  <c r="AG29" i="9"/>
  <c r="AG14" i="9"/>
  <c r="F5" i="9"/>
  <c r="F8" i="9" s="1"/>
  <c r="F9" i="9" s="1"/>
  <c r="F16" i="9" s="1"/>
  <c r="F17" i="9" s="1"/>
  <c r="F20" i="9" s="1"/>
  <c r="F21" i="9" s="1"/>
  <c r="F24" i="9" s="1"/>
  <c r="F25" i="9" s="1"/>
  <c r="F28" i="9" s="1"/>
  <c r="F29" i="9" s="1"/>
  <c r="F32" i="9" s="1"/>
  <c r="F33" i="9" s="1"/>
  <c r="F36" i="9" s="1"/>
  <c r="AG29" i="8"/>
  <c r="AN20" i="8"/>
  <c r="AG14" i="8"/>
  <c r="F5" i="8"/>
  <c r="F8" i="8" s="1"/>
  <c r="F9" i="8" s="1"/>
  <c r="F16" i="8" s="1"/>
  <c r="F17" i="8" s="1"/>
  <c r="F20" i="8" s="1"/>
  <c r="F21" i="8" s="1"/>
  <c r="F24" i="8" s="1"/>
  <c r="F25" i="8" s="1"/>
  <c r="F28" i="8" s="1"/>
  <c r="F29" i="8" s="1"/>
  <c r="F32" i="8" s="1"/>
  <c r="F33" i="8" s="1"/>
  <c r="F36" i="8" s="1"/>
  <c r="E20" i="8"/>
  <c r="E13" i="8"/>
  <c r="D32" i="8"/>
  <c r="D25" i="8"/>
  <c r="D16" i="8"/>
  <c r="D8" i="8"/>
  <c r="S11" i="8"/>
  <c r="S30" i="8"/>
  <c r="E8" i="8"/>
  <c r="E9" i="8" s="1"/>
  <c r="L31" i="8"/>
  <c r="L12" i="8" s="1"/>
  <c r="C7" i="8"/>
  <c r="C34" i="8" s="1"/>
  <c r="L21" i="7"/>
  <c r="L22" i="7" s="1"/>
  <c r="S18" i="7"/>
  <c r="Z17" i="7" s="1"/>
  <c r="C5" i="7"/>
  <c r="S19" i="7"/>
  <c r="Q37" i="7"/>
  <c r="U35" i="7" s="1"/>
  <c r="Q36" i="7"/>
  <c r="X35" i="7"/>
  <c r="Q35" i="7"/>
  <c r="AU36" i="7" s="1"/>
  <c r="AE34" i="7"/>
  <c r="X34" i="7"/>
  <c r="Q34" i="7"/>
  <c r="U34" i="7" s="1"/>
  <c r="AE33" i="7"/>
  <c r="Q33" i="7"/>
  <c r="U31" i="7" s="1"/>
  <c r="Q32" i="7"/>
  <c r="X31" i="7"/>
  <c r="Q31" i="7"/>
  <c r="AU34" i="7" s="1"/>
  <c r="AL30" i="7"/>
  <c r="X30" i="7"/>
  <c r="Q30" i="7"/>
  <c r="U30" i="7" s="1"/>
  <c r="AL29" i="7"/>
  <c r="Q29" i="7"/>
  <c r="U27" i="7" s="1"/>
  <c r="Q28" i="7"/>
  <c r="X27" i="7"/>
  <c r="Q27" i="7"/>
  <c r="AU32" i="7" s="1"/>
  <c r="AE26" i="7"/>
  <c r="X26" i="7"/>
  <c r="Q26" i="7"/>
  <c r="U26" i="7" s="1"/>
  <c r="AE25" i="7"/>
  <c r="Q25" i="7"/>
  <c r="U23" i="7" s="1"/>
  <c r="AS24" i="7"/>
  <c r="Q24" i="7"/>
  <c r="AS23" i="7"/>
  <c r="X23" i="7"/>
  <c r="Q23" i="7"/>
  <c r="AU30" i="7" s="1"/>
  <c r="X22" i="7"/>
  <c r="Q22" i="7"/>
  <c r="U22" i="7" s="1"/>
  <c r="AS21" i="7"/>
  <c r="Q21" i="7"/>
  <c r="U19" i="7" s="1"/>
  <c r="AS20" i="7"/>
  <c r="Q20" i="7"/>
  <c r="X19" i="7"/>
  <c r="Q19" i="7"/>
  <c r="AU28" i="7" s="1"/>
  <c r="AE18" i="7"/>
  <c r="X18" i="7"/>
  <c r="Q18" i="7"/>
  <c r="U18" i="7" s="1"/>
  <c r="AE17" i="7"/>
  <c r="Q17" i="7"/>
  <c r="U15" i="7" s="1"/>
  <c r="Q16" i="7"/>
  <c r="X15" i="7"/>
  <c r="Q15" i="7"/>
  <c r="AV26" i="7" s="1"/>
  <c r="AL14" i="7"/>
  <c r="X14" i="7"/>
  <c r="Q14" i="7"/>
  <c r="U14" i="7" s="1"/>
  <c r="AL13" i="7"/>
  <c r="Q13" i="7"/>
  <c r="U11" i="7" s="1"/>
  <c r="Q12" i="7"/>
  <c r="X11" i="7"/>
  <c r="Q11" i="7"/>
  <c r="AV24" i="7" s="1"/>
  <c r="AE10" i="7"/>
  <c r="X10" i="7"/>
  <c r="Q10" i="7"/>
  <c r="U10" i="7" s="1"/>
  <c r="AE9" i="7"/>
  <c r="Q9" i="7"/>
  <c r="U7" i="7" s="1"/>
  <c r="Q8" i="7"/>
  <c r="X7" i="7"/>
  <c r="Q7" i="7"/>
  <c r="AU22" i="7" s="1"/>
  <c r="X6" i="7"/>
  <c r="Q6" i="7"/>
  <c r="U6" i="7" s="1"/>
  <c r="I14" i="18" l="1"/>
  <c r="I13" i="18"/>
  <c r="I6" i="18"/>
  <c r="I32" i="18"/>
  <c r="I34" i="18"/>
  <c r="I8" i="18"/>
  <c r="I25" i="18"/>
  <c r="I11" i="18"/>
  <c r="I33" i="18"/>
  <c r="I30" i="18"/>
  <c r="I16" i="18"/>
  <c r="I20" i="18"/>
  <c r="I22" i="18"/>
  <c r="I15" i="18"/>
  <c r="I19" i="18"/>
  <c r="I17" i="18"/>
  <c r="I23" i="18"/>
  <c r="AN24" i="18"/>
  <c r="I26" i="18"/>
  <c r="I35" i="18"/>
  <c r="I7" i="18"/>
  <c r="I10" i="18"/>
  <c r="I29" i="18"/>
  <c r="I31" i="18"/>
  <c r="I21" i="18"/>
  <c r="I9" i="18"/>
  <c r="I27" i="18"/>
  <c r="I24" i="18"/>
  <c r="I18" i="18"/>
  <c r="I12" i="18"/>
  <c r="I36" i="18"/>
  <c r="I28" i="18"/>
  <c r="I5" i="18"/>
  <c r="I21" i="17"/>
  <c r="I5" i="17"/>
  <c r="I35" i="17"/>
  <c r="I24" i="17"/>
  <c r="I17" i="17"/>
  <c r="I32" i="17"/>
  <c r="I22" i="17"/>
  <c r="I9" i="17"/>
  <c r="I8" i="17"/>
  <c r="I34" i="17"/>
  <c r="I18" i="17"/>
  <c r="I11" i="17"/>
  <c r="I29" i="17"/>
  <c r="I33" i="17"/>
  <c r="I25" i="17"/>
  <c r="I20" i="17"/>
  <c r="I6" i="17"/>
  <c r="I19" i="17"/>
  <c r="AN24" i="17"/>
  <c r="I7" i="17"/>
  <c r="I26" i="17"/>
  <c r="I15" i="17"/>
  <c r="I16" i="17"/>
  <c r="I28" i="17"/>
  <c r="I27" i="17"/>
  <c r="I14" i="17"/>
  <c r="I13" i="17"/>
  <c r="I31" i="17"/>
  <c r="I12" i="17"/>
  <c r="I30" i="17"/>
  <c r="I23" i="17"/>
  <c r="I10" i="17"/>
  <c r="I36" i="17"/>
  <c r="I8" i="16"/>
  <c r="I25" i="16"/>
  <c r="I35" i="16"/>
  <c r="AN24" i="16"/>
  <c r="I22" i="16"/>
  <c r="I23" i="16"/>
  <c r="I26" i="16"/>
  <c r="I17" i="16"/>
  <c r="I5" i="16"/>
  <c r="I27" i="16"/>
  <c r="I19" i="16"/>
  <c r="I11" i="16"/>
  <c r="I34" i="16"/>
  <c r="I33" i="16"/>
  <c r="I20" i="16"/>
  <c r="I7" i="16"/>
  <c r="I30" i="16"/>
  <c r="I12" i="16"/>
  <c r="I21" i="16"/>
  <c r="I10" i="16"/>
  <c r="I13" i="16"/>
  <c r="I29" i="16"/>
  <c r="I32" i="16"/>
  <c r="I15" i="16"/>
  <c r="I14" i="16"/>
  <c r="I6" i="16"/>
  <c r="I16" i="16"/>
  <c r="I24" i="16"/>
  <c r="I36" i="16"/>
  <c r="I9" i="16"/>
  <c r="I28" i="16"/>
  <c r="I18" i="16"/>
  <c r="I31" i="16"/>
  <c r="I16" i="11"/>
  <c r="I36" i="11"/>
  <c r="I19" i="11"/>
  <c r="I27" i="11"/>
  <c r="I11" i="11"/>
  <c r="I34" i="11"/>
  <c r="I6" i="11"/>
  <c r="I14" i="11"/>
  <c r="I28" i="11"/>
  <c r="I9" i="11"/>
  <c r="I30" i="11"/>
  <c r="I10" i="11"/>
  <c r="I33" i="11"/>
  <c r="I26" i="11"/>
  <c r="I31" i="11"/>
  <c r="I24" i="11"/>
  <c r="I12" i="11"/>
  <c r="I23" i="11"/>
  <c r="I15" i="11"/>
  <c r="I21" i="11"/>
  <c r="AN24" i="11"/>
  <c r="I5" i="11"/>
  <c r="I13" i="11"/>
  <c r="I17" i="11"/>
  <c r="I29" i="11"/>
  <c r="I35" i="11"/>
  <c r="I8" i="11"/>
  <c r="I20" i="11"/>
  <c r="I22" i="11"/>
  <c r="I32" i="11"/>
  <c r="I25" i="11"/>
  <c r="I7" i="11"/>
  <c r="I18" i="11"/>
  <c r="I8" i="10"/>
  <c r="I16" i="10"/>
  <c r="I14" i="10"/>
  <c r="I5" i="10"/>
  <c r="I32" i="10"/>
  <c r="I18" i="10"/>
  <c r="I35" i="10"/>
  <c r="I7" i="10"/>
  <c r="I28" i="10"/>
  <c r="I15" i="10"/>
  <c r="I30" i="10"/>
  <c r="I26" i="10"/>
  <c r="I6" i="10"/>
  <c r="I9" i="10"/>
  <c r="I17" i="10"/>
  <c r="AN24" i="10"/>
  <c r="I22" i="10"/>
  <c r="I11" i="10"/>
  <c r="I34" i="10"/>
  <c r="I20" i="10"/>
  <c r="I21" i="10"/>
  <c r="I25" i="10"/>
  <c r="I23" i="10"/>
  <c r="I19" i="10"/>
  <c r="I12" i="10"/>
  <c r="I29" i="10"/>
  <c r="I10" i="10"/>
  <c r="I33" i="10"/>
  <c r="I31" i="10"/>
  <c r="I13" i="10"/>
  <c r="I27" i="10"/>
  <c r="I36" i="10"/>
  <c r="I24" i="10"/>
  <c r="I16" i="9"/>
  <c r="I28" i="9"/>
  <c r="I19" i="9"/>
  <c r="I10" i="9"/>
  <c r="I26" i="9"/>
  <c r="I5" i="9"/>
  <c r="I24" i="9"/>
  <c r="I27" i="9"/>
  <c r="I32" i="9"/>
  <c r="I15" i="9"/>
  <c r="I9" i="9"/>
  <c r="I36" i="9"/>
  <c r="I13" i="9"/>
  <c r="I14" i="9"/>
  <c r="I12" i="9"/>
  <c r="I31" i="9"/>
  <c r="I33" i="9"/>
  <c r="I30" i="9"/>
  <c r="I23" i="9"/>
  <c r="I35" i="9"/>
  <c r="I21" i="9"/>
  <c r="I34" i="9"/>
  <c r="I22" i="9"/>
  <c r="I8" i="9"/>
  <c r="I17" i="9"/>
  <c r="I6" i="9"/>
  <c r="I18" i="9"/>
  <c r="I29" i="9"/>
  <c r="I25" i="9"/>
  <c r="I20" i="9"/>
  <c r="I11" i="9"/>
  <c r="AN24" i="9"/>
  <c r="I7" i="9"/>
  <c r="AG30" i="19"/>
  <c r="F6" i="19"/>
  <c r="F7" i="19" s="1"/>
  <c r="F10" i="19" s="1"/>
  <c r="F11" i="19" s="1"/>
  <c r="F12" i="19" s="1"/>
  <c r="F13" i="19" s="1"/>
  <c r="F14" i="19" s="1"/>
  <c r="F15" i="19" s="1"/>
  <c r="F18" i="19" s="1"/>
  <c r="F19" i="19" s="1"/>
  <c r="F22" i="19" s="1"/>
  <c r="F23" i="19" s="1"/>
  <c r="F26" i="19" s="1"/>
  <c r="F27" i="19" s="1"/>
  <c r="F30" i="19" s="1"/>
  <c r="F31" i="19" s="1"/>
  <c r="F34" i="19" s="1"/>
  <c r="F35" i="19" s="1"/>
  <c r="E6" i="19"/>
  <c r="E11" i="19" s="1"/>
  <c r="E14" i="19" s="1"/>
  <c r="E19" i="19" s="1"/>
  <c r="E22" i="19" s="1"/>
  <c r="E27" i="19" s="1"/>
  <c r="E30" i="19" s="1"/>
  <c r="E35" i="19" s="1"/>
  <c r="Z33" i="19"/>
  <c r="Z26" i="19"/>
  <c r="E17" i="19"/>
  <c r="E24" i="19" s="1"/>
  <c r="E25" i="19" s="1"/>
  <c r="E16" i="19"/>
  <c r="D32" i="19"/>
  <c r="D25" i="19"/>
  <c r="D16" i="19"/>
  <c r="D8" i="19"/>
  <c r="S11" i="19"/>
  <c r="S30" i="19"/>
  <c r="E21" i="19"/>
  <c r="E28" i="19"/>
  <c r="E29" i="19" s="1"/>
  <c r="E36" i="19" s="1"/>
  <c r="C7" i="19"/>
  <c r="C34" i="19" s="1"/>
  <c r="L31" i="19"/>
  <c r="L12" i="19" s="1"/>
  <c r="D8" i="18"/>
  <c r="S11" i="18"/>
  <c r="S30" i="18"/>
  <c r="E6" i="18"/>
  <c r="E11" i="18" s="1"/>
  <c r="E14" i="18" s="1"/>
  <c r="E19" i="18" s="1"/>
  <c r="E22" i="18" s="1"/>
  <c r="E27" i="18" s="1"/>
  <c r="E30" i="18" s="1"/>
  <c r="E35" i="18" s="1"/>
  <c r="Z33" i="18"/>
  <c r="Z26" i="18"/>
  <c r="E17" i="18"/>
  <c r="E24" i="18" s="1"/>
  <c r="E25" i="18" s="1"/>
  <c r="E16" i="18"/>
  <c r="AG30" i="18"/>
  <c r="F6" i="18"/>
  <c r="F7" i="18" s="1"/>
  <c r="F10" i="18" s="1"/>
  <c r="F11" i="18" s="1"/>
  <c r="F12" i="18" s="1"/>
  <c r="F13" i="18" s="1"/>
  <c r="F14" i="18" s="1"/>
  <c r="F15" i="18" s="1"/>
  <c r="F18" i="18" s="1"/>
  <c r="F19" i="18" s="1"/>
  <c r="F22" i="18" s="1"/>
  <c r="F23" i="18" s="1"/>
  <c r="F26" i="18" s="1"/>
  <c r="F27" i="18" s="1"/>
  <c r="F30" i="18" s="1"/>
  <c r="F31" i="18" s="1"/>
  <c r="F34" i="18" s="1"/>
  <c r="F35" i="18" s="1"/>
  <c r="E21" i="18"/>
  <c r="E28" i="18"/>
  <c r="E29" i="18" s="1"/>
  <c r="E36" i="18" s="1"/>
  <c r="D32" i="18"/>
  <c r="D25" i="18"/>
  <c r="D16" i="18"/>
  <c r="L31" i="18"/>
  <c r="L12" i="18" s="1"/>
  <c r="C7" i="18"/>
  <c r="C34" i="18" s="1"/>
  <c r="AG30" i="17"/>
  <c r="F6" i="17"/>
  <c r="F7" i="17" s="1"/>
  <c r="F10" i="17" s="1"/>
  <c r="F11" i="17" s="1"/>
  <c r="F12" i="17" s="1"/>
  <c r="F13" i="17" s="1"/>
  <c r="F14" i="17" s="1"/>
  <c r="F15" i="17" s="1"/>
  <c r="F18" i="17" s="1"/>
  <c r="F19" i="17" s="1"/>
  <c r="F22" i="17" s="1"/>
  <c r="F23" i="17" s="1"/>
  <c r="F26" i="17" s="1"/>
  <c r="F27" i="17" s="1"/>
  <c r="F30" i="17" s="1"/>
  <c r="F31" i="17" s="1"/>
  <c r="F34" i="17" s="1"/>
  <c r="F35" i="17" s="1"/>
  <c r="E17" i="17"/>
  <c r="E24" i="17" s="1"/>
  <c r="E25" i="17" s="1"/>
  <c r="E16" i="17"/>
  <c r="E6" i="17"/>
  <c r="E11" i="17" s="1"/>
  <c r="E14" i="17" s="1"/>
  <c r="E19" i="17" s="1"/>
  <c r="E22" i="17" s="1"/>
  <c r="E27" i="17" s="1"/>
  <c r="E30" i="17" s="1"/>
  <c r="E35" i="17" s="1"/>
  <c r="Z33" i="17"/>
  <c r="Z26" i="17"/>
  <c r="E28" i="17"/>
  <c r="E29" i="17" s="1"/>
  <c r="E36" i="17" s="1"/>
  <c r="E21" i="17"/>
  <c r="D32" i="17"/>
  <c r="D25" i="17"/>
  <c r="D16" i="17"/>
  <c r="D8" i="17"/>
  <c r="S11" i="17"/>
  <c r="L31" i="17"/>
  <c r="L12" i="17" s="1"/>
  <c r="C7" i="17"/>
  <c r="C34" i="17" s="1"/>
  <c r="AG30" i="16"/>
  <c r="F6" i="16"/>
  <c r="F7" i="16" s="1"/>
  <c r="F10" i="16" s="1"/>
  <c r="F11" i="16" s="1"/>
  <c r="F12" i="16" s="1"/>
  <c r="F13" i="16" s="1"/>
  <c r="F14" i="16" s="1"/>
  <c r="F15" i="16" s="1"/>
  <c r="F18" i="16" s="1"/>
  <c r="F19" i="16" s="1"/>
  <c r="F22" i="16" s="1"/>
  <c r="F23" i="16" s="1"/>
  <c r="F26" i="16" s="1"/>
  <c r="F27" i="16" s="1"/>
  <c r="F30" i="16" s="1"/>
  <c r="F31" i="16" s="1"/>
  <c r="F34" i="16" s="1"/>
  <c r="F35" i="16" s="1"/>
  <c r="E28" i="16"/>
  <c r="E29" i="16" s="1"/>
  <c r="E36" i="16" s="1"/>
  <c r="E21" i="16"/>
  <c r="E6" i="16"/>
  <c r="E11" i="16" s="1"/>
  <c r="E14" i="16" s="1"/>
  <c r="E19" i="16" s="1"/>
  <c r="E22" i="16" s="1"/>
  <c r="E27" i="16" s="1"/>
  <c r="E30" i="16" s="1"/>
  <c r="E35" i="16" s="1"/>
  <c r="Z33" i="16"/>
  <c r="Z26" i="16"/>
  <c r="E17" i="16"/>
  <c r="E24" i="16" s="1"/>
  <c r="E25" i="16" s="1"/>
  <c r="E16" i="16"/>
  <c r="L31" i="16"/>
  <c r="L12" i="16" s="1"/>
  <c r="C7" i="16"/>
  <c r="C34" i="16" s="1"/>
  <c r="D32" i="16"/>
  <c r="D25" i="16"/>
  <c r="D16" i="16"/>
  <c r="D8" i="16"/>
  <c r="S11" i="16"/>
  <c r="AG30" i="15"/>
  <c r="F6" i="15"/>
  <c r="F7" i="15" s="1"/>
  <c r="F10" i="15" s="1"/>
  <c r="F11" i="15" s="1"/>
  <c r="F12" i="15" s="1"/>
  <c r="F13" i="15" s="1"/>
  <c r="F14" i="15" s="1"/>
  <c r="F15" i="15" s="1"/>
  <c r="F18" i="15" s="1"/>
  <c r="F19" i="15" s="1"/>
  <c r="F22" i="15" s="1"/>
  <c r="F23" i="15" s="1"/>
  <c r="F26" i="15" s="1"/>
  <c r="F27" i="15" s="1"/>
  <c r="F30" i="15" s="1"/>
  <c r="F31" i="15" s="1"/>
  <c r="F34" i="15" s="1"/>
  <c r="F35" i="15" s="1"/>
  <c r="E6" i="15"/>
  <c r="E11" i="15" s="1"/>
  <c r="E14" i="15" s="1"/>
  <c r="E19" i="15" s="1"/>
  <c r="E22" i="15" s="1"/>
  <c r="E27" i="15" s="1"/>
  <c r="E30" i="15" s="1"/>
  <c r="E35" i="15" s="1"/>
  <c r="Z33" i="15"/>
  <c r="Z26" i="15"/>
  <c r="E17" i="15"/>
  <c r="E24" i="15" s="1"/>
  <c r="E25" i="15" s="1"/>
  <c r="E16" i="15"/>
  <c r="E21" i="15"/>
  <c r="E28" i="15"/>
  <c r="E29" i="15" s="1"/>
  <c r="E36" i="15" s="1"/>
  <c r="L34" i="15"/>
  <c r="C9" i="15"/>
  <c r="C32" i="15" s="1"/>
  <c r="D32" i="15"/>
  <c r="D25" i="15"/>
  <c r="D16" i="15"/>
  <c r="D8" i="15"/>
  <c r="S11" i="15"/>
  <c r="S30" i="15"/>
  <c r="D32" i="14"/>
  <c r="D25" i="14"/>
  <c r="D16" i="14"/>
  <c r="D8" i="14"/>
  <c r="S11" i="14"/>
  <c r="S30" i="14"/>
  <c r="E6" i="14"/>
  <c r="E11" i="14" s="1"/>
  <c r="E14" i="14" s="1"/>
  <c r="E19" i="14" s="1"/>
  <c r="E22" i="14" s="1"/>
  <c r="E27" i="14" s="1"/>
  <c r="E30" i="14" s="1"/>
  <c r="E35" i="14" s="1"/>
  <c r="Z33" i="14"/>
  <c r="Z26" i="14"/>
  <c r="E21" i="14"/>
  <c r="E28" i="14"/>
  <c r="E29" i="14" s="1"/>
  <c r="E36" i="14" s="1"/>
  <c r="E17" i="14"/>
  <c r="E24" i="14" s="1"/>
  <c r="E25" i="14" s="1"/>
  <c r="E16" i="14"/>
  <c r="AG30" i="14"/>
  <c r="F6" i="14"/>
  <c r="F7" i="14" s="1"/>
  <c r="F10" i="14" s="1"/>
  <c r="F11" i="14" s="1"/>
  <c r="F12" i="14" s="1"/>
  <c r="F13" i="14" s="1"/>
  <c r="F14" i="14" s="1"/>
  <c r="F15" i="14" s="1"/>
  <c r="F18" i="14" s="1"/>
  <c r="F19" i="14" s="1"/>
  <c r="F22" i="14" s="1"/>
  <c r="F23" i="14" s="1"/>
  <c r="F26" i="14" s="1"/>
  <c r="F27" i="14" s="1"/>
  <c r="F30" i="14" s="1"/>
  <c r="F31" i="14" s="1"/>
  <c r="F34" i="14" s="1"/>
  <c r="F35" i="14" s="1"/>
  <c r="L34" i="14"/>
  <c r="C9" i="14"/>
  <c r="C32" i="14" s="1"/>
  <c r="E17" i="13"/>
  <c r="E24" i="13" s="1"/>
  <c r="E25" i="13" s="1"/>
  <c r="E16" i="13"/>
  <c r="D32" i="13"/>
  <c r="D16" i="13"/>
  <c r="D25" i="13"/>
  <c r="S11" i="13"/>
  <c r="D8" i="13"/>
  <c r="S30" i="13"/>
  <c r="AG30" i="13"/>
  <c r="F6" i="13"/>
  <c r="F7" i="13" s="1"/>
  <c r="F10" i="13" s="1"/>
  <c r="F11" i="13" s="1"/>
  <c r="F12" i="13" s="1"/>
  <c r="F13" i="13" s="1"/>
  <c r="F14" i="13" s="1"/>
  <c r="F15" i="13" s="1"/>
  <c r="F18" i="13" s="1"/>
  <c r="F19" i="13" s="1"/>
  <c r="F22" i="13" s="1"/>
  <c r="F23" i="13" s="1"/>
  <c r="F26" i="13" s="1"/>
  <c r="F27" i="13" s="1"/>
  <c r="F30" i="13" s="1"/>
  <c r="F31" i="13" s="1"/>
  <c r="F34" i="13" s="1"/>
  <c r="F35" i="13" s="1"/>
  <c r="L34" i="13"/>
  <c r="C9" i="13"/>
  <c r="C32" i="13" s="1"/>
  <c r="E21" i="13"/>
  <c r="E28" i="13"/>
  <c r="E29" i="13" s="1"/>
  <c r="E36" i="13" s="1"/>
  <c r="E6" i="13"/>
  <c r="E11" i="13" s="1"/>
  <c r="E14" i="13" s="1"/>
  <c r="E19" i="13" s="1"/>
  <c r="E22" i="13" s="1"/>
  <c r="E27" i="13" s="1"/>
  <c r="E30" i="13" s="1"/>
  <c r="E35" i="13" s="1"/>
  <c r="Z33" i="13"/>
  <c r="Z26" i="13"/>
  <c r="L31" i="11"/>
  <c r="L12" i="11" s="1"/>
  <c r="C7" i="11"/>
  <c r="C34" i="11" s="1"/>
  <c r="AG30" i="11"/>
  <c r="F6" i="11"/>
  <c r="F7" i="11" s="1"/>
  <c r="F10" i="11" s="1"/>
  <c r="F11" i="11" s="1"/>
  <c r="F12" i="11" s="1"/>
  <c r="F13" i="11" s="1"/>
  <c r="F14" i="11" s="1"/>
  <c r="F15" i="11" s="1"/>
  <c r="F18" i="11" s="1"/>
  <c r="F19" i="11" s="1"/>
  <c r="F22" i="11" s="1"/>
  <c r="F23" i="11" s="1"/>
  <c r="F26" i="11" s="1"/>
  <c r="F27" i="11" s="1"/>
  <c r="F30" i="11" s="1"/>
  <c r="F31" i="11" s="1"/>
  <c r="F34" i="11" s="1"/>
  <c r="F35" i="11" s="1"/>
  <c r="E6" i="11"/>
  <c r="E11" i="11" s="1"/>
  <c r="E14" i="11" s="1"/>
  <c r="E19" i="11" s="1"/>
  <c r="E22" i="11" s="1"/>
  <c r="E27" i="11" s="1"/>
  <c r="E30" i="11" s="1"/>
  <c r="E35" i="11" s="1"/>
  <c r="Z33" i="11"/>
  <c r="Z26" i="11"/>
  <c r="D32" i="11"/>
  <c r="D25" i="11"/>
  <c r="D16" i="11"/>
  <c r="E17" i="11"/>
  <c r="E24" i="11" s="1"/>
  <c r="E25" i="11" s="1"/>
  <c r="E16" i="11"/>
  <c r="D8" i="11"/>
  <c r="S11" i="11"/>
  <c r="S30" i="11"/>
  <c r="E21" i="11"/>
  <c r="E28" i="11"/>
  <c r="E29" i="11" s="1"/>
  <c r="E36" i="11" s="1"/>
  <c r="E17" i="10"/>
  <c r="E24" i="10" s="1"/>
  <c r="E25" i="10" s="1"/>
  <c r="E16" i="10"/>
  <c r="E6" i="10"/>
  <c r="E11" i="10" s="1"/>
  <c r="E14" i="10" s="1"/>
  <c r="E19" i="10" s="1"/>
  <c r="E22" i="10" s="1"/>
  <c r="E27" i="10" s="1"/>
  <c r="E30" i="10" s="1"/>
  <c r="E35" i="10" s="1"/>
  <c r="Z33" i="10"/>
  <c r="Z26" i="10"/>
  <c r="E28" i="10"/>
  <c r="E29" i="10" s="1"/>
  <c r="E36" i="10" s="1"/>
  <c r="E21" i="10"/>
  <c r="L34" i="10"/>
  <c r="C9" i="10"/>
  <c r="C32" i="10" s="1"/>
  <c r="D32" i="10"/>
  <c r="D25" i="10"/>
  <c r="D16" i="10"/>
  <c r="AG30" i="10"/>
  <c r="F6" i="10"/>
  <c r="F7" i="10" s="1"/>
  <c r="F10" i="10" s="1"/>
  <c r="F11" i="10" s="1"/>
  <c r="F12" i="10" s="1"/>
  <c r="F13" i="10" s="1"/>
  <c r="F14" i="10" s="1"/>
  <c r="F15" i="10" s="1"/>
  <c r="F18" i="10" s="1"/>
  <c r="F19" i="10" s="1"/>
  <c r="F22" i="10" s="1"/>
  <c r="F23" i="10" s="1"/>
  <c r="F26" i="10" s="1"/>
  <c r="F27" i="10" s="1"/>
  <c r="F30" i="10" s="1"/>
  <c r="F31" i="10" s="1"/>
  <c r="F34" i="10" s="1"/>
  <c r="F35" i="10" s="1"/>
  <c r="D8" i="10"/>
  <c r="S11" i="10"/>
  <c r="S30" i="10"/>
  <c r="D8" i="9"/>
  <c r="S11" i="9"/>
  <c r="S30" i="9"/>
  <c r="E17" i="9"/>
  <c r="E24" i="9" s="1"/>
  <c r="E25" i="9" s="1"/>
  <c r="E16" i="9"/>
  <c r="D32" i="9"/>
  <c r="D25" i="9"/>
  <c r="D16" i="9"/>
  <c r="C7" i="9"/>
  <c r="C34" i="9" s="1"/>
  <c r="L31" i="9"/>
  <c r="L12" i="9" s="1"/>
  <c r="E21" i="9"/>
  <c r="E28" i="9"/>
  <c r="E29" i="9" s="1"/>
  <c r="E36" i="9" s="1"/>
  <c r="AG30" i="9"/>
  <c r="F6" i="9"/>
  <c r="F7" i="9" s="1"/>
  <c r="F10" i="9" s="1"/>
  <c r="F11" i="9" s="1"/>
  <c r="F12" i="9" s="1"/>
  <c r="F13" i="9" s="1"/>
  <c r="F14" i="9" s="1"/>
  <c r="F15" i="9" s="1"/>
  <c r="F18" i="9" s="1"/>
  <c r="F19" i="9" s="1"/>
  <c r="F22" i="9" s="1"/>
  <c r="F23" i="9" s="1"/>
  <c r="F26" i="9" s="1"/>
  <c r="F27" i="9" s="1"/>
  <c r="F30" i="9" s="1"/>
  <c r="F31" i="9" s="1"/>
  <c r="F34" i="9" s="1"/>
  <c r="F35" i="9" s="1"/>
  <c r="E6" i="9"/>
  <c r="E11" i="9" s="1"/>
  <c r="E14" i="9" s="1"/>
  <c r="E19" i="9" s="1"/>
  <c r="E22" i="9" s="1"/>
  <c r="E27" i="9" s="1"/>
  <c r="E30" i="9" s="1"/>
  <c r="E35" i="9" s="1"/>
  <c r="Z33" i="9"/>
  <c r="Z26" i="9"/>
  <c r="D7" i="8"/>
  <c r="S31" i="8"/>
  <c r="S34" i="8"/>
  <c r="D33" i="8"/>
  <c r="D24" i="8"/>
  <c r="D17" i="8"/>
  <c r="E21" i="8"/>
  <c r="E28" i="8"/>
  <c r="E29" i="8" s="1"/>
  <c r="E36" i="8" s="1"/>
  <c r="E6" i="8"/>
  <c r="E11" i="8" s="1"/>
  <c r="E14" i="8" s="1"/>
  <c r="E19" i="8" s="1"/>
  <c r="E22" i="8" s="1"/>
  <c r="E27" i="8" s="1"/>
  <c r="E30" i="8" s="1"/>
  <c r="E35" i="8" s="1"/>
  <c r="G27" i="8"/>
  <c r="G30" i="8"/>
  <c r="G21" i="8"/>
  <c r="G17" i="8"/>
  <c r="G8" i="8"/>
  <c r="G25" i="8"/>
  <c r="G16" i="8"/>
  <c r="G36" i="8"/>
  <c r="G14" i="8"/>
  <c r="G26" i="8"/>
  <c r="G33" i="8"/>
  <c r="G31" i="8"/>
  <c r="G23" i="8"/>
  <c r="G5" i="8"/>
  <c r="G34" i="8"/>
  <c r="G29" i="8"/>
  <c r="G20" i="8"/>
  <c r="G7" i="8"/>
  <c r="G35" i="8"/>
  <c r="G18" i="8"/>
  <c r="G28" i="8"/>
  <c r="G24" i="8"/>
  <c r="AN21" i="8"/>
  <c r="AN23" i="8" s="1"/>
  <c r="G15" i="8"/>
  <c r="G13" i="8"/>
  <c r="G12" i="8"/>
  <c r="G10" i="8"/>
  <c r="G22" i="8"/>
  <c r="G6" i="8"/>
  <c r="G32" i="8"/>
  <c r="G19" i="8"/>
  <c r="G11" i="8"/>
  <c r="G9" i="8"/>
  <c r="L13" i="8"/>
  <c r="C8" i="8" s="1"/>
  <c r="C33" i="8" s="1"/>
  <c r="L8" i="8"/>
  <c r="L9" i="8" s="1"/>
  <c r="E17" i="8"/>
  <c r="E24" i="8" s="1"/>
  <c r="E25" i="8" s="1"/>
  <c r="E16" i="8"/>
  <c r="AG30" i="8"/>
  <c r="F6" i="8"/>
  <c r="F7" i="8" s="1"/>
  <c r="F10" i="8" s="1"/>
  <c r="F11" i="8" s="1"/>
  <c r="F12" i="8" s="1"/>
  <c r="F13" i="8" s="1"/>
  <c r="F14" i="8" s="1"/>
  <c r="F15" i="8" s="1"/>
  <c r="F18" i="8" s="1"/>
  <c r="F19" i="8" s="1"/>
  <c r="F22" i="8" s="1"/>
  <c r="F23" i="8" s="1"/>
  <c r="F26" i="8" s="1"/>
  <c r="F27" i="8" s="1"/>
  <c r="F30" i="8" s="1"/>
  <c r="F31" i="8" s="1"/>
  <c r="F34" i="8" s="1"/>
  <c r="F35" i="8" s="1"/>
  <c r="AB18" i="7"/>
  <c r="AU13" i="7" s="1"/>
  <c r="Z9" i="7"/>
  <c r="AG13" i="7"/>
  <c r="E5" i="7"/>
  <c r="Z18" i="7"/>
  <c r="S14" i="7"/>
  <c r="S15" i="7" s="1"/>
  <c r="D5" i="7"/>
  <c r="AU31" i="7"/>
  <c r="AU24" i="7"/>
  <c r="AV37" i="7"/>
  <c r="AU37" i="7"/>
  <c r="AU33" i="7"/>
  <c r="AV29" i="7"/>
  <c r="AU26" i="7"/>
  <c r="AV35" i="7"/>
  <c r="AB9" i="7"/>
  <c r="AI13" i="7" s="1"/>
  <c r="AP20" i="7" s="1"/>
  <c r="AB10" i="7"/>
  <c r="AU10" i="7" s="1"/>
  <c r="AU35" i="7"/>
  <c r="AU27" i="7"/>
  <c r="AV32" i="7"/>
  <c r="AU23" i="7"/>
  <c r="AU25" i="7"/>
  <c r="AV36" i="7"/>
  <c r="AV31" i="7"/>
  <c r="AV34" i="7"/>
  <c r="AV28" i="7"/>
  <c r="AV27" i="7"/>
  <c r="AV30" i="7"/>
  <c r="AV22" i="7"/>
  <c r="AV25" i="7"/>
  <c r="AU29" i="7"/>
  <c r="AV33" i="7"/>
  <c r="AV23" i="7"/>
  <c r="AB33" i="7"/>
  <c r="AU11" i="7" s="1"/>
  <c r="AB34" i="7"/>
  <c r="AI30" i="7" s="1"/>
  <c r="AP21" i="7" s="1"/>
  <c r="AU6" i="7" s="1"/>
  <c r="AB26" i="7"/>
  <c r="AB25" i="7"/>
  <c r="AI29" i="7" s="1"/>
  <c r="AP23" i="7" s="1"/>
  <c r="AU9" i="7" s="1"/>
  <c r="AB17" i="7"/>
  <c r="AI14" i="7" s="1"/>
  <c r="AP24" i="7" s="1"/>
  <c r="AU8" i="7" s="1"/>
  <c r="V35" i="7"/>
  <c r="V34" i="7"/>
  <c r="AC34" i="7" s="1"/>
  <c r="V31" i="7"/>
  <c r="V30" i="7"/>
  <c r="AV19" i="7" s="1"/>
  <c r="V27" i="7"/>
  <c r="V26" i="7"/>
  <c r="V23" i="7"/>
  <c r="AV20" i="7" s="1"/>
  <c r="V22" i="7"/>
  <c r="AC25" i="7" s="1"/>
  <c r="V19" i="7"/>
  <c r="AC18" i="7" s="1"/>
  <c r="V18" i="7"/>
  <c r="AV21" i="7" s="1"/>
  <c r="V15" i="7"/>
  <c r="V14" i="7"/>
  <c r="V11" i="7"/>
  <c r="AC10" i="7" s="1"/>
  <c r="V10" i="7"/>
  <c r="AV18" i="7" s="1"/>
  <c r="V7" i="7"/>
  <c r="AC9" i="7" s="1"/>
  <c r="V6" i="7"/>
  <c r="L23" i="7"/>
  <c r="L30" i="7" s="1"/>
  <c r="C6" i="7"/>
  <c r="C36" i="7"/>
  <c r="AU19" i="7"/>
  <c r="AU21" i="7"/>
  <c r="AU15" i="7"/>
  <c r="AU14" i="7"/>
  <c r="AU16" i="7"/>
  <c r="AU20" i="7"/>
  <c r="AU17" i="7"/>
  <c r="AU18" i="7"/>
  <c r="AU7" i="7" l="1"/>
  <c r="D33" i="19"/>
  <c r="D17" i="19"/>
  <c r="D24" i="19"/>
  <c r="E33" i="19"/>
  <c r="E32" i="19"/>
  <c r="L13" i="19"/>
  <c r="C8" i="19" s="1"/>
  <c r="C33" i="19" s="1"/>
  <c r="L8" i="19"/>
  <c r="L9" i="19" s="1"/>
  <c r="Z34" i="19"/>
  <c r="E7" i="19"/>
  <c r="E10" i="19" s="1"/>
  <c r="E15" i="19" s="1"/>
  <c r="E18" i="19" s="1"/>
  <c r="E23" i="19" s="1"/>
  <c r="S31" i="19"/>
  <c r="D7" i="19"/>
  <c r="S34" i="19"/>
  <c r="E33" i="18"/>
  <c r="E32" i="18"/>
  <c r="Z34" i="18"/>
  <c r="E7" i="18"/>
  <c r="E10" i="18" s="1"/>
  <c r="E15" i="18" s="1"/>
  <c r="E18" i="18" s="1"/>
  <c r="E23" i="18" s="1"/>
  <c r="L13" i="18"/>
  <c r="C8" i="18" s="1"/>
  <c r="C33" i="18" s="1"/>
  <c r="L8" i="18"/>
  <c r="L9" i="18" s="1"/>
  <c r="D7" i="18"/>
  <c r="S31" i="18"/>
  <c r="S34" i="18"/>
  <c r="D33" i="18"/>
  <c r="D17" i="18"/>
  <c r="D24" i="18"/>
  <c r="Z34" i="17"/>
  <c r="E7" i="17"/>
  <c r="E10" i="17" s="1"/>
  <c r="E15" i="17" s="1"/>
  <c r="E18" i="17" s="1"/>
  <c r="E23" i="17" s="1"/>
  <c r="L13" i="17"/>
  <c r="C8" i="17" s="1"/>
  <c r="C33" i="17" s="1"/>
  <c r="L8" i="17"/>
  <c r="L9" i="17" s="1"/>
  <c r="S31" i="17"/>
  <c r="D7" i="17"/>
  <c r="E33" i="17"/>
  <c r="E32" i="17"/>
  <c r="D33" i="17"/>
  <c r="D17" i="17"/>
  <c r="D24" i="17"/>
  <c r="L13" i="16"/>
  <c r="C8" i="16" s="1"/>
  <c r="C33" i="16" s="1"/>
  <c r="L8" i="16"/>
  <c r="L9" i="16" s="1"/>
  <c r="E33" i="16"/>
  <c r="E32" i="16"/>
  <c r="Z34" i="16"/>
  <c r="E7" i="16"/>
  <c r="E10" i="16" s="1"/>
  <c r="E15" i="16" s="1"/>
  <c r="E18" i="16" s="1"/>
  <c r="E23" i="16" s="1"/>
  <c r="S31" i="16"/>
  <c r="D7" i="16"/>
  <c r="D33" i="16"/>
  <c r="D24" i="16"/>
  <c r="D17" i="16"/>
  <c r="L35" i="15"/>
  <c r="L26" i="15" s="1"/>
  <c r="C10" i="15"/>
  <c r="C31" i="15" s="1"/>
  <c r="E33" i="15"/>
  <c r="E32" i="15"/>
  <c r="S31" i="15"/>
  <c r="D7" i="15"/>
  <c r="S34" i="15"/>
  <c r="Z34" i="15"/>
  <c r="E7" i="15"/>
  <c r="E10" i="15" s="1"/>
  <c r="E15" i="15" s="1"/>
  <c r="E18" i="15" s="1"/>
  <c r="E23" i="15" s="1"/>
  <c r="D33" i="15"/>
  <c r="D17" i="15"/>
  <c r="D24" i="15"/>
  <c r="E33" i="14"/>
  <c r="E32" i="14"/>
  <c r="E7" i="14"/>
  <c r="E10" i="14" s="1"/>
  <c r="E15" i="14" s="1"/>
  <c r="E18" i="14" s="1"/>
  <c r="E23" i="14" s="1"/>
  <c r="Z34" i="14"/>
  <c r="S31" i="14"/>
  <c r="D7" i="14"/>
  <c r="S34" i="14"/>
  <c r="C10" i="14"/>
  <c r="C31" i="14" s="1"/>
  <c r="L35" i="14"/>
  <c r="L26" i="14" s="1"/>
  <c r="D24" i="14"/>
  <c r="D33" i="14"/>
  <c r="D17" i="14"/>
  <c r="C10" i="13"/>
  <c r="C31" i="13" s="1"/>
  <c r="L35" i="13"/>
  <c r="L26" i="13" s="1"/>
  <c r="S31" i="13"/>
  <c r="S34" i="13"/>
  <c r="D7" i="13"/>
  <c r="D33" i="13"/>
  <c r="D17" i="13"/>
  <c r="D24" i="13"/>
  <c r="Z34" i="13"/>
  <c r="E7" i="13"/>
  <c r="E10" i="13" s="1"/>
  <c r="E15" i="13" s="1"/>
  <c r="E18" i="13" s="1"/>
  <c r="E23" i="13" s="1"/>
  <c r="E33" i="13"/>
  <c r="E32" i="13"/>
  <c r="Z34" i="11"/>
  <c r="E7" i="11"/>
  <c r="E10" i="11" s="1"/>
  <c r="E15" i="11" s="1"/>
  <c r="E18" i="11" s="1"/>
  <c r="E23" i="11" s="1"/>
  <c r="E33" i="11"/>
  <c r="E32" i="11"/>
  <c r="D7" i="11"/>
  <c r="S31" i="11"/>
  <c r="S34" i="11"/>
  <c r="D33" i="11"/>
  <c r="D17" i="11"/>
  <c r="D24" i="11"/>
  <c r="L13" i="11"/>
  <c r="C8" i="11" s="1"/>
  <c r="C33" i="11" s="1"/>
  <c r="L8" i="11"/>
  <c r="L9" i="11" s="1"/>
  <c r="L35" i="10"/>
  <c r="L26" i="10" s="1"/>
  <c r="C10" i="10"/>
  <c r="C31" i="10" s="1"/>
  <c r="D7" i="10"/>
  <c r="S31" i="10"/>
  <c r="S34" i="10"/>
  <c r="E7" i="10"/>
  <c r="E10" i="10" s="1"/>
  <c r="E15" i="10" s="1"/>
  <c r="E18" i="10" s="1"/>
  <c r="E23" i="10" s="1"/>
  <c r="Z34" i="10"/>
  <c r="D33" i="10"/>
  <c r="D17" i="10"/>
  <c r="D24" i="10"/>
  <c r="E33" i="10"/>
  <c r="E32" i="10"/>
  <c r="Z34" i="9"/>
  <c r="E7" i="9"/>
  <c r="E10" i="9" s="1"/>
  <c r="E15" i="9" s="1"/>
  <c r="E18" i="9" s="1"/>
  <c r="E23" i="9" s="1"/>
  <c r="E33" i="9"/>
  <c r="E32" i="9"/>
  <c r="S31" i="9"/>
  <c r="S34" i="9"/>
  <c r="D7" i="9"/>
  <c r="L13" i="9"/>
  <c r="C8" i="9" s="1"/>
  <c r="C33" i="9" s="1"/>
  <c r="L8" i="9"/>
  <c r="L9" i="9" s="1"/>
  <c r="D33" i="9"/>
  <c r="D24" i="9"/>
  <c r="D17" i="9"/>
  <c r="L34" i="8"/>
  <c r="C9" i="8"/>
  <c r="C32" i="8" s="1"/>
  <c r="I30" i="8"/>
  <c r="I21" i="8"/>
  <c r="I17" i="8"/>
  <c r="I25" i="8"/>
  <c r="AN24" i="8"/>
  <c r="I16" i="8"/>
  <c r="I14" i="8"/>
  <c r="I36" i="8"/>
  <c r="I8" i="8"/>
  <c r="I31" i="8"/>
  <c r="I23" i="8"/>
  <c r="I5" i="8"/>
  <c r="I34" i="8"/>
  <c r="I26" i="8"/>
  <c r="I33" i="8"/>
  <c r="I29" i="8"/>
  <c r="I20" i="8"/>
  <c r="I7" i="8"/>
  <c r="I10" i="8"/>
  <c r="I28" i="8"/>
  <c r="I24" i="8"/>
  <c r="I15" i="8"/>
  <c r="I13" i="8"/>
  <c r="I12" i="8"/>
  <c r="I6" i="8"/>
  <c r="I19" i="8"/>
  <c r="I11" i="8"/>
  <c r="I35" i="8"/>
  <c r="I22" i="8"/>
  <c r="I18" i="8"/>
  <c r="I32" i="8"/>
  <c r="I27" i="8"/>
  <c r="I9" i="8"/>
  <c r="E33" i="8"/>
  <c r="E32" i="8"/>
  <c r="S35" i="8"/>
  <c r="S26" i="8"/>
  <c r="D10" i="8"/>
  <c r="E7" i="8"/>
  <c r="E10" i="8" s="1"/>
  <c r="E15" i="8" s="1"/>
  <c r="E18" i="8" s="1"/>
  <c r="E23" i="8" s="1"/>
  <c r="D34" i="8"/>
  <c r="D23" i="8"/>
  <c r="D18" i="8"/>
  <c r="F5" i="7"/>
  <c r="F8" i="7" s="1"/>
  <c r="AN20" i="7"/>
  <c r="AG14" i="7"/>
  <c r="AG29" i="7"/>
  <c r="E8" i="7"/>
  <c r="Z25" i="7"/>
  <c r="Z10" i="7"/>
  <c r="D20" i="7"/>
  <c r="D21" i="7"/>
  <c r="D36" i="7"/>
  <c r="S6" i="7"/>
  <c r="D12" i="7"/>
  <c r="AC26" i="7"/>
  <c r="AJ29" i="7"/>
  <c r="AV15" i="7"/>
  <c r="AJ13" i="7"/>
  <c r="AQ20" i="7" s="1"/>
  <c r="AC17" i="7"/>
  <c r="AJ14" i="7" s="1"/>
  <c r="AV14" i="7"/>
  <c r="AU12" i="7"/>
  <c r="AV12" i="7"/>
  <c r="AC33" i="7"/>
  <c r="AJ30" i="7" s="1"/>
  <c r="AQ21" i="7" s="1"/>
  <c r="AV6" i="7" s="1"/>
  <c r="AP7" i="7" s="1"/>
  <c r="AV13" i="7"/>
  <c r="E12" i="7"/>
  <c r="C35" i="7"/>
  <c r="C7" i="7"/>
  <c r="L31" i="7"/>
  <c r="L12" i="7" s="1"/>
  <c r="S7" i="7"/>
  <c r="AV10" i="7"/>
  <c r="AV7" i="7" l="1"/>
  <c r="AO8" i="7" s="1"/>
  <c r="S35" i="19"/>
  <c r="S26" i="19"/>
  <c r="D10" i="19"/>
  <c r="E31" i="19"/>
  <c r="E34" i="19"/>
  <c r="E26" i="19"/>
  <c r="L34" i="19"/>
  <c r="C9" i="19"/>
  <c r="C32" i="19" s="1"/>
  <c r="D23" i="19"/>
  <c r="D34" i="19"/>
  <c r="D18" i="19"/>
  <c r="S35" i="18"/>
  <c r="S26" i="18"/>
  <c r="D10" i="18"/>
  <c r="D23" i="18"/>
  <c r="D34" i="18"/>
  <c r="D18" i="18"/>
  <c r="C9" i="18"/>
  <c r="C32" i="18" s="1"/>
  <c r="L34" i="18"/>
  <c r="E31" i="18"/>
  <c r="E34" i="18"/>
  <c r="E26" i="18"/>
  <c r="S35" i="17"/>
  <c r="D10" i="17"/>
  <c r="D23" i="17"/>
  <c r="D34" i="17"/>
  <c r="D18" i="17"/>
  <c r="L34" i="17"/>
  <c r="C9" i="17"/>
  <c r="C32" i="17" s="1"/>
  <c r="E31" i="17"/>
  <c r="E34" i="17"/>
  <c r="E26" i="17"/>
  <c r="D23" i="16"/>
  <c r="D34" i="16"/>
  <c r="D18" i="16"/>
  <c r="E31" i="16"/>
  <c r="E34" i="16"/>
  <c r="E26" i="16"/>
  <c r="S35" i="16"/>
  <c r="D10" i="16"/>
  <c r="L34" i="16"/>
  <c r="C9" i="16"/>
  <c r="C32" i="16" s="1"/>
  <c r="D10" i="15"/>
  <c r="S35" i="15"/>
  <c r="S26" i="15"/>
  <c r="D23" i="15"/>
  <c r="D34" i="15"/>
  <c r="D18" i="15"/>
  <c r="E31" i="15"/>
  <c r="E34" i="15"/>
  <c r="E26" i="15"/>
  <c r="C11" i="15"/>
  <c r="C30" i="15" s="1"/>
  <c r="L27" i="15"/>
  <c r="L16" i="15" s="1"/>
  <c r="L17" i="15" s="1"/>
  <c r="C11" i="14"/>
  <c r="C30" i="14" s="1"/>
  <c r="L27" i="14"/>
  <c r="L16" i="14" s="1"/>
  <c r="L17" i="14" s="1"/>
  <c r="D34" i="14"/>
  <c r="D23" i="14"/>
  <c r="D18" i="14"/>
  <c r="E31" i="14"/>
  <c r="E34" i="14"/>
  <c r="E26" i="14"/>
  <c r="S35" i="14"/>
  <c r="S26" i="14"/>
  <c r="D10" i="14"/>
  <c r="E26" i="13"/>
  <c r="E31" i="13"/>
  <c r="E34" i="13"/>
  <c r="D18" i="13"/>
  <c r="D23" i="13"/>
  <c r="D34" i="13"/>
  <c r="S35" i="13"/>
  <c r="S26" i="13"/>
  <c r="D10" i="13"/>
  <c r="L27" i="13"/>
  <c r="L16" i="13" s="1"/>
  <c r="L17" i="13" s="1"/>
  <c r="C11" i="13"/>
  <c r="C30" i="13" s="1"/>
  <c r="C9" i="11"/>
  <c r="C32" i="11" s="1"/>
  <c r="L34" i="11"/>
  <c r="D23" i="11"/>
  <c r="D34" i="11"/>
  <c r="D18" i="11"/>
  <c r="S35" i="11"/>
  <c r="S26" i="11"/>
  <c r="D10" i="11"/>
  <c r="E31" i="11"/>
  <c r="E34" i="11"/>
  <c r="E26" i="11"/>
  <c r="E31" i="10"/>
  <c r="E34" i="10"/>
  <c r="E26" i="10"/>
  <c r="D34" i="10"/>
  <c r="D23" i="10"/>
  <c r="D18" i="10"/>
  <c r="S35" i="10"/>
  <c r="S26" i="10"/>
  <c r="D10" i="10"/>
  <c r="C11" i="10"/>
  <c r="C30" i="10" s="1"/>
  <c r="L27" i="10"/>
  <c r="L16" i="10" s="1"/>
  <c r="L17" i="10" s="1"/>
  <c r="L34" i="9"/>
  <c r="C9" i="9"/>
  <c r="C32" i="9" s="1"/>
  <c r="D23" i="9"/>
  <c r="D34" i="9"/>
  <c r="D18" i="9"/>
  <c r="S35" i="9"/>
  <c r="S26" i="9"/>
  <c r="D10" i="9"/>
  <c r="E31" i="9"/>
  <c r="E34" i="9"/>
  <c r="E26" i="9"/>
  <c r="S22" i="8"/>
  <c r="D11" i="8"/>
  <c r="S27" i="8"/>
  <c r="E31" i="8"/>
  <c r="E34" i="8"/>
  <c r="E26" i="8"/>
  <c r="D26" i="8"/>
  <c r="D31" i="8" s="1"/>
  <c r="D15" i="8"/>
  <c r="L35" i="8"/>
  <c r="L26" i="8" s="1"/>
  <c r="C10" i="8"/>
  <c r="C31" i="8" s="1"/>
  <c r="Z33" i="7"/>
  <c r="Z26" i="7"/>
  <c r="F6" i="7"/>
  <c r="AG30" i="7"/>
  <c r="G7" i="7"/>
  <c r="G33" i="7"/>
  <c r="G5" i="7"/>
  <c r="G35" i="7"/>
  <c r="G32" i="7"/>
  <c r="G29" i="7"/>
  <c r="G26" i="7"/>
  <c r="G25" i="7"/>
  <c r="G20" i="7"/>
  <c r="G17" i="7"/>
  <c r="G24" i="7"/>
  <c r="G11" i="7"/>
  <c r="G8" i="7"/>
  <c r="G27" i="7"/>
  <c r="G22" i="7"/>
  <c r="G6" i="7"/>
  <c r="G31" i="7"/>
  <c r="G16" i="7"/>
  <c r="G28" i="7"/>
  <c r="G23" i="7"/>
  <c r="G14" i="7"/>
  <c r="G19" i="7"/>
  <c r="G15" i="7"/>
  <c r="G30" i="7"/>
  <c r="G34" i="7"/>
  <c r="G10" i="7"/>
  <c r="G21" i="7"/>
  <c r="G13" i="7"/>
  <c r="G36" i="7"/>
  <c r="G18" i="7"/>
  <c r="G12" i="7"/>
  <c r="G9" i="7"/>
  <c r="AN21" i="7"/>
  <c r="AN23" i="7" s="1"/>
  <c r="D28" i="7"/>
  <c r="D29" i="7"/>
  <c r="D13" i="7"/>
  <c r="S10" i="7"/>
  <c r="D9" i="7"/>
  <c r="AV11" i="7"/>
  <c r="F9" i="7"/>
  <c r="F16" i="7" s="1"/>
  <c r="F17" i="7" s="1"/>
  <c r="F20" i="7" s="1"/>
  <c r="AQ24" i="7"/>
  <c r="AV8" i="7" s="1"/>
  <c r="AQ9" i="7" s="1"/>
  <c r="C34" i="7"/>
  <c r="F7" i="7"/>
  <c r="F10" i="7" s="1"/>
  <c r="F11" i="7" s="1"/>
  <c r="E9" i="7"/>
  <c r="E13" i="7"/>
  <c r="E20" i="7"/>
  <c r="L8" i="7"/>
  <c r="L13" i="7"/>
  <c r="C8" i="7" s="1"/>
  <c r="L35" i="19" l="1"/>
  <c r="L26" i="19" s="1"/>
  <c r="C10" i="19"/>
  <c r="C31" i="19" s="1"/>
  <c r="D26" i="19"/>
  <c r="D31" i="19" s="1"/>
  <c r="D15" i="19"/>
  <c r="S22" i="19"/>
  <c r="D11" i="19"/>
  <c r="S27" i="19"/>
  <c r="L35" i="18"/>
  <c r="L26" i="18" s="1"/>
  <c r="C10" i="18"/>
  <c r="C31" i="18" s="1"/>
  <c r="D26" i="18"/>
  <c r="D31" i="18" s="1"/>
  <c r="D15" i="18"/>
  <c r="S22" i="18"/>
  <c r="D11" i="18"/>
  <c r="S27" i="18"/>
  <c r="L35" i="17"/>
  <c r="L26" i="17" s="1"/>
  <c r="C10" i="17"/>
  <c r="C31" i="17" s="1"/>
  <c r="D26" i="17"/>
  <c r="D31" i="17" s="1"/>
  <c r="D15" i="17"/>
  <c r="D11" i="17"/>
  <c r="S27" i="17"/>
  <c r="D26" i="16"/>
  <c r="D31" i="16" s="1"/>
  <c r="D15" i="16"/>
  <c r="L35" i="16"/>
  <c r="L26" i="16" s="1"/>
  <c r="C10" i="16"/>
  <c r="C31" i="16" s="1"/>
  <c r="D11" i="16"/>
  <c r="S22" i="15"/>
  <c r="D11" i="15"/>
  <c r="S27" i="15"/>
  <c r="L14" i="15"/>
  <c r="L15" i="15" s="1"/>
  <c r="C12" i="15"/>
  <c r="C29" i="15" s="1"/>
  <c r="D26" i="15"/>
  <c r="D31" i="15" s="1"/>
  <c r="D15" i="15"/>
  <c r="D11" i="14"/>
  <c r="S22" i="14"/>
  <c r="S27" i="14"/>
  <c r="D26" i="14"/>
  <c r="D31" i="14" s="1"/>
  <c r="D15" i="14"/>
  <c r="L14" i="14"/>
  <c r="L15" i="14" s="1"/>
  <c r="C12" i="14"/>
  <c r="C29" i="14" s="1"/>
  <c r="S22" i="13"/>
  <c r="D11" i="13"/>
  <c r="S27" i="13"/>
  <c r="L14" i="13"/>
  <c r="L15" i="13" s="1"/>
  <c r="C12" i="13"/>
  <c r="C29" i="13" s="1"/>
  <c r="D26" i="13"/>
  <c r="D31" i="13" s="1"/>
  <c r="D15" i="13"/>
  <c r="D26" i="11"/>
  <c r="D31" i="11" s="1"/>
  <c r="D15" i="11"/>
  <c r="S22" i="11"/>
  <c r="D11" i="11"/>
  <c r="S27" i="11"/>
  <c r="L35" i="11"/>
  <c r="L26" i="11" s="1"/>
  <c r="C10" i="11"/>
  <c r="C31" i="11" s="1"/>
  <c r="S22" i="10"/>
  <c r="D11" i="10"/>
  <c r="S27" i="10"/>
  <c r="L14" i="10"/>
  <c r="L15" i="10" s="1"/>
  <c r="C12" i="10"/>
  <c r="C29" i="10" s="1"/>
  <c r="D26" i="10"/>
  <c r="D31" i="10" s="1"/>
  <c r="D15" i="10"/>
  <c r="D26" i="9"/>
  <c r="D31" i="9" s="1"/>
  <c r="D15" i="9"/>
  <c r="S22" i="9"/>
  <c r="D11" i="9"/>
  <c r="S27" i="9"/>
  <c r="L35" i="9"/>
  <c r="L26" i="9" s="1"/>
  <c r="C10" i="9"/>
  <c r="C31" i="9" s="1"/>
  <c r="C11" i="8"/>
  <c r="C30" i="8" s="1"/>
  <c r="L27" i="8"/>
  <c r="L16" i="8" s="1"/>
  <c r="L17" i="8" s="1"/>
  <c r="D27" i="8"/>
  <c r="D30" i="8" s="1"/>
  <c r="D14" i="8"/>
  <c r="D6" i="8"/>
  <c r="S23" i="8"/>
  <c r="I34" i="7"/>
  <c r="I31" i="7"/>
  <c r="I26" i="7"/>
  <c r="I23" i="7"/>
  <c r="I18" i="7"/>
  <c r="I15" i="7"/>
  <c r="I19" i="7"/>
  <c r="AN24" i="7"/>
  <c r="I10" i="7"/>
  <c r="I7" i="7"/>
  <c r="I36" i="7"/>
  <c r="I33" i="7"/>
  <c r="I30" i="7"/>
  <c r="I28" i="7"/>
  <c r="I25" i="7"/>
  <c r="I22" i="7"/>
  <c r="I16" i="7"/>
  <c r="I20" i="7"/>
  <c r="I17" i="7"/>
  <c r="I14" i="7"/>
  <c r="I13" i="7"/>
  <c r="I12" i="7"/>
  <c r="I9" i="7"/>
  <c r="I6" i="7"/>
  <c r="I35" i="7"/>
  <c r="I32" i="7"/>
  <c r="I29" i="7"/>
  <c r="I27" i="7"/>
  <c r="I24" i="7"/>
  <c r="I21" i="7"/>
  <c r="I11" i="7"/>
  <c r="I8" i="7"/>
  <c r="I5" i="7"/>
  <c r="Z34" i="7"/>
  <c r="E7" i="7"/>
  <c r="D25" i="7"/>
  <c r="D16" i="7"/>
  <c r="D32" i="7"/>
  <c r="S30" i="7"/>
  <c r="S31" i="7" s="1"/>
  <c r="D8" i="7"/>
  <c r="S11" i="7"/>
  <c r="F12" i="7"/>
  <c r="F21" i="7"/>
  <c r="F24" i="7" s="1"/>
  <c r="E21" i="7"/>
  <c r="E28" i="7"/>
  <c r="E29" i="7" s="1"/>
  <c r="E36" i="7" s="1"/>
  <c r="E17" i="7"/>
  <c r="E24" i="7" s="1"/>
  <c r="E25" i="7" s="1"/>
  <c r="E16" i="7"/>
  <c r="C33" i="7"/>
  <c r="L9" i="7"/>
  <c r="E6" i="7"/>
  <c r="E11" i="7" s="1"/>
  <c r="E14" i="7" s="1"/>
  <c r="E19" i="7" s="1"/>
  <c r="E22" i="7" s="1"/>
  <c r="E27" i="7" s="1"/>
  <c r="E30" i="7" s="1"/>
  <c r="E35" i="7" s="1"/>
  <c r="D6" i="19" l="1"/>
  <c r="S23" i="19"/>
  <c r="D27" i="19"/>
  <c r="D30" i="19" s="1"/>
  <c r="D14" i="19"/>
  <c r="C11" i="19"/>
  <c r="C30" i="19" s="1"/>
  <c r="L27" i="19"/>
  <c r="L16" i="19" s="1"/>
  <c r="L17" i="19" s="1"/>
  <c r="S23" i="18"/>
  <c r="D6" i="18"/>
  <c r="D27" i="18"/>
  <c r="D30" i="18" s="1"/>
  <c r="D14" i="18"/>
  <c r="C11" i="18"/>
  <c r="C30" i="18" s="1"/>
  <c r="L27" i="18"/>
  <c r="L16" i="18" s="1"/>
  <c r="L17" i="18" s="1"/>
  <c r="D6" i="17"/>
  <c r="S23" i="17"/>
  <c r="D27" i="17"/>
  <c r="D30" i="17" s="1"/>
  <c r="D14" i="17"/>
  <c r="C11" i="17"/>
  <c r="C30" i="17" s="1"/>
  <c r="L27" i="17"/>
  <c r="L16" i="17" s="1"/>
  <c r="L17" i="17" s="1"/>
  <c r="D27" i="16"/>
  <c r="D30" i="16" s="1"/>
  <c r="D14" i="16"/>
  <c r="D6" i="16"/>
  <c r="S23" i="16"/>
  <c r="L27" i="16"/>
  <c r="L16" i="16" s="1"/>
  <c r="L17" i="16" s="1"/>
  <c r="C11" i="16"/>
  <c r="C30" i="16" s="1"/>
  <c r="L28" i="15"/>
  <c r="C13" i="15"/>
  <c r="C28" i="15" s="1"/>
  <c r="D27" i="15"/>
  <c r="D30" i="15" s="1"/>
  <c r="D14" i="15"/>
  <c r="D6" i="15"/>
  <c r="S23" i="15"/>
  <c r="L28" i="14"/>
  <c r="C13" i="14"/>
  <c r="C28" i="14" s="1"/>
  <c r="D27" i="14"/>
  <c r="D30" i="14" s="1"/>
  <c r="D14" i="14"/>
  <c r="D6" i="14"/>
  <c r="S23" i="14"/>
  <c r="D27" i="13"/>
  <c r="D30" i="13" s="1"/>
  <c r="D14" i="13"/>
  <c r="C13" i="13"/>
  <c r="C28" i="13" s="1"/>
  <c r="L28" i="13"/>
  <c r="S23" i="13"/>
  <c r="D6" i="13"/>
  <c r="L27" i="11"/>
  <c r="L16" i="11" s="1"/>
  <c r="L17" i="11" s="1"/>
  <c r="C11" i="11"/>
  <c r="C30" i="11" s="1"/>
  <c r="D6" i="11"/>
  <c r="S23" i="11"/>
  <c r="D27" i="11"/>
  <c r="D30" i="11" s="1"/>
  <c r="D14" i="11"/>
  <c r="L28" i="10"/>
  <c r="C13" i="10"/>
  <c r="C28" i="10" s="1"/>
  <c r="D27" i="10"/>
  <c r="D30" i="10" s="1"/>
  <c r="D14" i="10"/>
  <c r="D6" i="10"/>
  <c r="S23" i="10"/>
  <c r="D6" i="9"/>
  <c r="S23" i="9"/>
  <c r="L27" i="9"/>
  <c r="L16" i="9" s="1"/>
  <c r="L17" i="9" s="1"/>
  <c r="C11" i="9"/>
  <c r="C30" i="9" s="1"/>
  <c r="D27" i="9"/>
  <c r="D30" i="9" s="1"/>
  <c r="D14" i="9"/>
  <c r="L14" i="8"/>
  <c r="L15" i="8" s="1"/>
  <c r="C12" i="8"/>
  <c r="C29" i="8" s="1"/>
  <c r="D19" i="8"/>
  <c r="D35" i="8"/>
  <c r="D22" i="8"/>
  <c r="D33" i="7"/>
  <c r="D24" i="7"/>
  <c r="S34" i="7"/>
  <c r="D7" i="7"/>
  <c r="F25" i="7"/>
  <c r="F28" i="7" s="1"/>
  <c r="AV16" i="7"/>
  <c r="F13" i="7"/>
  <c r="F14" i="7" s="1"/>
  <c r="F15" i="7" s="1"/>
  <c r="E33" i="7"/>
  <c r="E32" i="7"/>
  <c r="L34" i="7"/>
  <c r="C9" i="7"/>
  <c r="D17" i="7"/>
  <c r="E10" i="7"/>
  <c r="E15" i="7" s="1"/>
  <c r="E18" i="7" s="1"/>
  <c r="E23" i="7" s="1"/>
  <c r="L14" i="19" l="1"/>
  <c r="L15" i="19" s="1"/>
  <c r="C12" i="19"/>
  <c r="C29" i="19" s="1"/>
  <c r="D19" i="19"/>
  <c r="D35" i="19"/>
  <c r="D22" i="19"/>
  <c r="L14" i="18"/>
  <c r="L15" i="18" s="1"/>
  <c r="C12" i="18"/>
  <c r="C29" i="18" s="1"/>
  <c r="D19" i="18"/>
  <c r="D35" i="18"/>
  <c r="D22" i="18"/>
  <c r="L14" i="17"/>
  <c r="L15" i="17" s="1"/>
  <c r="C12" i="17"/>
  <c r="C29" i="17" s="1"/>
  <c r="D19" i="17"/>
  <c r="D35" i="17"/>
  <c r="D22" i="17"/>
  <c r="D19" i="16"/>
  <c r="D35" i="16"/>
  <c r="D22" i="16"/>
  <c r="L14" i="16"/>
  <c r="L15" i="16" s="1"/>
  <c r="C12" i="16"/>
  <c r="C29" i="16" s="1"/>
  <c r="D19" i="15"/>
  <c r="D35" i="15"/>
  <c r="D22" i="15"/>
  <c r="L29" i="15"/>
  <c r="L36" i="15" s="1"/>
  <c r="C14" i="15"/>
  <c r="C27" i="15" s="1"/>
  <c r="L29" i="14"/>
  <c r="L36" i="14" s="1"/>
  <c r="C14" i="14"/>
  <c r="C27" i="14" s="1"/>
  <c r="D19" i="14"/>
  <c r="D35" i="14"/>
  <c r="D22" i="14"/>
  <c r="D19" i="13"/>
  <c r="D22" i="13"/>
  <c r="D35" i="13"/>
  <c r="L29" i="13"/>
  <c r="L36" i="13" s="1"/>
  <c r="C14" i="13"/>
  <c r="C27" i="13" s="1"/>
  <c r="D19" i="11"/>
  <c r="D35" i="11"/>
  <c r="D22" i="11"/>
  <c r="L14" i="11"/>
  <c r="L15" i="11" s="1"/>
  <c r="C12" i="11"/>
  <c r="C29" i="11" s="1"/>
  <c r="D19" i="10"/>
  <c r="D35" i="10"/>
  <c r="D22" i="10"/>
  <c r="L29" i="10"/>
  <c r="L36" i="10" s="1"/>
  <c r="C14" i="10"/>
  <c r="C27" i="10" s="1"/>
  <c r="L14" i="9"/>
  <c r="L15" i="9" s="1"/>
  <c r="C12" i="9"/>
  <c r="C29" i="9" s="1"/>
  <c r="D19" i="9"/>
  <c r="D35" i="9"/>
  <c r="D22" i="9"/>
  <c r="L28" i="8"/>
  <c r="C13" i="8"/>
  <c r="C28" i="8" s="1"/>
  <c r="D34" i="7"/>
  <c r="D23" i="7"/>
  <c r="S26" i="7"/>
  <c r="D10" i="7"/>
  <c r="D26" i="7" s="1"/>
  <c r="F18" i="7"/>
  <c r="F19" i="7" s="1"/>
  <c r="AV17" i="7"/>
  <c r="F29" i="7"/>
  <c r="F32" i="7" s="1"/>
  <c r="F33" i="7" s="1"/>
  <c r="F36" i="7" s="1"/>
  <c r="E34" i="7"/>
  <c r="E31" i="7"/>
  <c r="E26" i="7"/>
  <c r="S35" i="7"/>
  <c r="C10" i="7"/>
  <c r="L35" i="7"/>
  <c r="L26" i="7" s="1"/>
  <c r="D18" i="7"/>
  <c r="C32" i="7"/>
  <c r="L28" i="19" l="1"/>
  <c r="C13" i="19"/>
  <c r="C28" i="19" s="1"/>
  <c r="L28" i="18"/>
  <c r="C13" i="18"/>
  <c r="C28" i="18" s="1"/>
  <c r="L28" i="17"/>
  <c r="C13" i="17"/>
  <c r="C28" i="17" s="1"/>
  <c r="L28" i="16"/>
  <c r="C13" i="16"/>
  <c r="C28" i="16" s="1"/>
  <c r="L37" i="15"/>
  <c r="L6" i="15" s="1"/>
  <c r="L7" i="15" s="1"/>
  <c r="C15" i="15"/>
  <c r="C26" i="15" s="1"/>
  <c r="L37" i="14"/>
  <c r="L6" i="14" s="1"/>
  <c r="L7" i="14" s="1"/>
  <c r="C15" i="14"/>
  <c r="C26" i="14" s="1"/>
  <c r="C15" i="13"/>
  <c r="C26" i="13" s="1"/>
  <c r="L37" i="13"/>
  <c r="L6" i="13" s="1"/>
  <c r="L7" i="13" s="1"/>
  <c r="L28" i="11"/>
  <c r="C13" i="11"/>
  <c r="C28" i="11" s="1"/>
  <c r="L37" i="10"/>
  <c r="L6" i="10" s="1"/>
  <c r="L7" i="10" s="1"/>
  <c r="C15" i="10"/>
  <c r="C26" i="10" s="1"/>
  <c r="L28" i="9"/>
  <c r="C13" i="9"/>
  <c r="C28" i="9" s="1"/>
  <c r="L29" i="8"/>
  <c r="L36" i="8" s="1"/>
  <c r="C14" i="8"/>
  <c r="C27" i="8" s="1"/>
  <c r="S22" i="7"/>
  <c r="D6" i="7" s="1"/>
  <c r="D11" i="7"/>
  <c r="F22" i="7"/>
  <c r="F23" i="7" s="1"/>
  <c r="F26" i="7" s="1"/>
  <c r="F27" i="7" s="1"/>
  <c r="L27" i="7"/>
  <c r="L16" i="7" s="1"/>
  <c r="S27" i="7"/>
  <c r="C11" i="7"/>
  <c r="C31" i="7"/>
  <c r="D31" i="7" s="1"/>
  <c r="D15" i="7"/>
  <c r="L29" i="19" l="1"/>
  <c r="L36" i="19" s="1"/>
  <c r="C14" i="19"/>
  <c r="C27" i="19" s="1"/>
  <c r="L29" i="18"/>
  <c r="L36" i="18" s="1"/>
  <c r="C14" i="18"/>
  <c r="C27" i="18" s="1"/>
  <c r="L29" i="17"/>
  <c r="L36" i="17" s="1"/>
  <c r="C14" i="17"/>
  <c r="C27" i="17" s="1"/>
  <c r="L29" i="16"/>
  <c r="L36" i="16" s="1"/>
  <c r="C14" i="16"/>
  <c r="C27" i="16" s="1"/>
  <c r="L10" i="15"/>
  <c r="L11" i="15" s="1"/>
  <c r="C16" i="15"/>
  <c r="C25" i="15" s="1"/>
  <c r="L10" i="14"/>
  <c r="L11" i="14" s="1"/>
  <c r="C16" i="14"/>
  <c r="C25" i="14" s="1"/>
  <c r="L10" i="13"/>
  <c r="L11" i="13" s="1"/>
  <c r="C16" i="13"/>
  <c r="C25" i="13" s="1"/>
  <c r="L29" i="11"/>
  <c r="L36" i="11" s="1"/>
  <c r="C14" i="11"/>
  <c r="C27" i="11" s="1"/>
  <c r="L10" i="10"/>
  <c r="L11" i="10" s="1"/>
  <c r="C16" i="10"/>
  <c r="C25" i="10" s="1"/>
  <c r="L29" i="9"/>
  <c r="L36" i="9" s="1"/>
  <c r="C14" i="9"/>
  <c r="C27" i="9" s="1"/>
  <c r="L37" i="8"/>
  <c r="L6" i="8" s="1"/>
  <c r="L7" i="8" s="1"/>
  <c r="C15" i="8"/>
  <c r="C26" i="8" s="1"/>
  <c r="D27" i="7"/>
  <c r="D14" i="7"/>
  <c r="D35" i="7"/>
  <c r="D22" i="7"/>
  <c r="D19" i="7"/>
  <c r="F30" i="7"/>
  <c r="F31" i="7" s="1"/>
  <c r="C30" i="7"/>
  <c r="D30" i="7" s="1"/>
  <c r="S23" i="7"/>
  <c r="L17" i="7"/>
  <c r="L37" i="19" l="1"/>
  <c r="L6" i="19" s="1"/>
  <c r="L7" i="19" s="1"/>
  <c r="C15" i="19"/>
  <c r="C26" i="19" s="1"/>
  <c r="L37" i="18"/>
  <c r="L6" i="18" s="1"/>
  <c r="L7" i="18" s="1"/>
  <c r="C15" i="18"/>
  <c r="C26" i="18" s="1"/>
  <c r="L37" i="17"/>
  <c r="L6" i="17" s="1"/>
  <c r="L7" i="17" s="1"/>
  <c r="C15" i="17"/>
  <c r="C26" i="17" s="1"/>
  <c r="L37" i="16"/>
  <c r="L6" i="16" s="1"/>
  <c r="L7" i="16" s="1"/>
  <c r="C15" i="16"/>
  <c r="C26" i="16" s="1"/>
  <c r="C17" i="15"/>
  <c r="C24" i="15" s="1"/>
  <c r="L32" i="15"/>
  <c r="C17" i="14"/>
  <c r="C24" i="14" s="1"/>
  <c r="L32" i="14"/>
  <c r="C17" i="13"/>
  <c r="C24" i="13" s="1"/>
  <c r="L32" i="13"/>
  <c r="L37" i="11"/>
  <c r="L6" i="11" s="1"/>
  <c r="L7" i="11" s="1"/>
  <c r="C15" i="11"/>
  <c r="C26" i="11" s="1"/>
  <c r="L32" i="10"/>
  <c r="C17" i="10"/>
  <c r="C24" i="10" s="1"/>
  <c r="L37" i="9"/>
  <c r="L6" i="9" s="1"/>
  <c r="L7" i="9" s="1"/>
  <c r="C15" i="9"/>
  <c r="C26" i="9" s="1"/>
  <c r="L10" i="8"/>
  <c r="L11" i="8" s="1"/>
  <c r="C16" i="8"/>
  <c r="C25" i="8" s="1"/>
  <c r="F34" i="7"/>
  <c r="F35" i="7" s="1"/>
  <c r="AQ23" i="7"/>
  <c r="AV9" i="7" s="1"/>
  <c r="C12" i="7"/>
  <c r="L14" i="7"/>
  <c r="L15" i="7" s="1"/>
  <c r="L10" i="19" l="1"/>
  <c r="L11" i="19" s="1"/>
  <c r="C16" i="19"/>
  <c r="C25" i="19" s="1"/>
  <c r="L10" i="18"/>
  <c r="L11" i="18" s="1"/>
  <c r="C16" i="18"/>
  <c r="C25" i="18" s="1"/>
  <c r="L10" i="17"/>
  <c r="L11" i="17" s="1"/>
  <c r="C16" i="17"/>
  <c r="C25" i="17" s="1"/>
  <c r="L10" i="16"/>
  <c r="L11" i="16" s="1"/>
  <c r="C16" i="16"/>
  <c r="C25" i="16" s="1"/>
  <c r="C18" i="15"/>
  <c r="C23" i="15" s="1"/>
  <c r="L33" i="15"/>
  <c r="L24" i="15" s="1"/>
  <c r="C18" i="14"/>
  <c r="C23" i="14" s="1"/>
  <c r="L33" i="14"/>
  <c r="L24" i="14" s="1"/>
  <c r="C18" i="13"/>
  <c r="C23" i="13" s="1"/>
  <c r="L33" i="13"/>
  <c r="L24" i="13" s="1"/>
  <c r="L10" i="11"/>
  <c r="L11" i="11" s="1"/>
  <c r="C16" i="11"/>
  <c r="C25" i="11" s="1"/>
  <c r="C18" i="10"/>
  <c r="C23" i="10" s="1"/>
  <c r="L33" i="10"/>
  <c r="L24" i="10" s="1"/>
  <c r="L10" i="9"/>
  <c r="L11" i="9" s="1"/>
  <c r="C16" i="9"/>
  <c r="C25" i="9" s="1"/>
  <c r="C17" i="8"/>
  <c r="C24" i="8" s="1"/>
  <c r="L32" i="8"/>
  <c r="C13" i="7"/>
  <c r="C28" i="7" s="1"/>
  <c r="L28" i="7"/>
  <c r="C29" i="7"/>
  <c r="C17" i="19" l="1"/>
  <c r="C24" i="19" s="1"/>
  <c r="L32" i="19"/>
  <c r="C17" i="18"/>
  <c r="C24" i="18" s="1"/>
  <c r="L32" i="18"/>
  <c r="C17" i="17"/>
  <c r="C24" i="17" s="1"/>
  <c r="L32" i="17"/>
  <c r="C17" i="16"/>
  <c r="C24" i="16" s="1"/>
  <c r="L32" i="16"/>
  <c r="L25" i="15"/>
  <c r="L18" i="15" s="1"/>
  <c r="L19" i="15" s="1"/>
  <c r="C20" i="15" s="1"/>
  <c r="C21" i="15" s="1"/>
  <c r="C19" i="15"/>
  <c r="C22" i="15" s="1"/>
  <c r="L25" i="14"/>
  <c r="L18" i="14" s="1"/>
  <c r="L19" i="14" s="1"/>
  <c r="C20" i="14" s="1"/>
  <c r="C21" i="14" s="1"/>
  <c r="C19" i="14"/>
  <c r="C22" i="14" s="1"/>
  <c r="L25" i="13"/>
  <c r="L18" i="13" s="1"/>
  <c r="L19" i="13" s="1"/>
  <c r="C20" i="13" s="1"/>
  <c r="C21" i="13" s="1"/>
  <c r="C19" i="13"/>
  <c r="C22" i="13" s="1"/>
  <c r="C17" i="11"/>
  <c r="C24" i="11" s="1"/>
  <c r="L32" i="11"/>
  <c r="L25" i="10"/>
  <c r="L18" i="10" s="1"/>
  <c r="L19" i="10" s="1"/>
  <c r="C20" i="10" s="1"/>
  <c r="C21" i="10" s="1"/>
  <c r="C19" i="10"/>
  <c r="C22" i="10" s="1"/>
  <c r="C17" i="9"/>
  <c r="C24" i="9" s="1"/>
  <c r="L32" i="9"/>
  <c r="C18" i="8"/>
  <c r="C23" i="8" s="1"/>
  <c r="L33" i="8"/>
  <c r="L24" i="8" s="1"/>
  <c r="L29" i="7"/>
  <c r="L36" i="7" s="1"/>
  <c r="C14" i="7"/>
  <c r="C27" i="7" s="1"/>
  <c r="C18" i="19" l="1"/>
  <c r="C23" i="19" s="1"/>
  <c r="L33" i="19"/>
  <c r="L24" i="19" s="1"/>
  <c r="C18" i="18"/>
  <c r="C23" i="18" s="1"/>
  <c r="L33" i="18"/>
  <c r="L24" i="18" s="1"/>
  <c r="C18" i="17"/>
  <c r="C23" i="17" s="1"/>
  <c r="L33" i="17"/>
  <c r="L24" i="17" s="1"/>
  <c r="C18" i="16"/>
  <c r="C23" i="16" s="1"/>
  <c r="L33" i="16"/>
  <c r="L24" i="16" s="1"/>
  <c r="C18" i="11"/>
  <c r="C23" i="11" s="1"/>
  <c r="L33" i="11"/>
  <c r="L24" i="11" s="1"/>
  <c r="C18" i="9"/>
  <c r="C23" i="9" s="1"/>
  <c r="L33" i="9"/>
  <c r="L24" i="9" s="1"/>
  <c r="L25" i="8"/>
  <c r="L18" i="8" s="1"/>
  <c r="L19" i="8" s="1"/>
  <c r="C20" i="8" s="1"/>
  <c r="C21" i="8" s="1"/>
  <c r="C19" i="8"/>
  <c r="C22" i="8" s="1"/>
  <c r="L37" i="7"/>
  <c r="L6" i="7" s="1"/>
  <c r="L7" i="7" s="1"/>
  <c r="C15" i="7"/>
  <c r="C26" i="7" s="1"/>
  <c r="L25" i="19" l="1"/>
  <c r="L18" i="19" s="1"/>
  <c r="L19" i="19" s="1"/>
  <c r="C20" i="19" s="1"/>
  <c r="C21" i="19" s="1"/>
  <c r="C19" i="19"/>
  <c r="C22" i="19" s="1"/>
  <c r="L25" i="18"/>
  <c r="L18" i="18" s="1"/>
  <c r="L19" i="18" s="1"/>
  <c r="C20" i="18" s="1"/>
  <c r="C21" i="18" s="1"/>
  <c r="C19" i="18"/>
  <c r="C22" i="18" s="1"/>
  <c r="L25" i="17"/>
  <c r="L18" i="17" s="1"/>
  <c r="L19" i="17" s="1"/>
  <c r="C20" i="17" s="1"/>
  <c r="C21" i="17" s="1"/>
  <c r="C19" i="17"/>
  <c r="C22" i="17" s="1"/>
  <c r="L25" i="16"/>
  <c r="L18" i="16" s="1"/>
  <c r="L19" i="16" s="1"/>
  <c r="C20" i="16" s="1"/>
  <c r="C21" i="16" s="1"/>
  <c r="C19" i="16"/>
  <c r="C22" i="16" s="1"/>
  <c r="L25" i="11"/>
  <c r="L18" i="11" s="1"/>
  <c r="L19" i="11" s="1"/>
  <c r="C20" i="11" s="1"/>
  <c r="C21" i="11" s="1"/>
  <c r="C19" i="11"/>
  <c r="C22" i="11" s="1"/>
  <c r="L25" i="9"/>
  <c r="L18" i="9" s="1"/>
  <c r="L19" i="9" s="1"/>
  <c r="C20" i="9" s="1"/>
  <c r="C21" i="9" s="1"/>
  <c r="C19" i="9"/>
  <c r="C22" i="9" s="1"/>
  <c r="C16" i="7"/>
  <c r="C25" i="7" s="1"/>
  <c r="L10" i="7"/>
  <c r="L11" i="7" s="1"/>
  <c r="L32" i="7" l="1"/>
  <c r="C17" i="7"/>
  <c r="C24" i="7" s="1"/>
  <c r="C18" i="7" l="1"/>
  <c r="C23" i="7" s="1"/>
  <c r="L33" i="7"/>
  <c r="L24" i="7" s="1"/>
  <c r="C19" i="7" l="1"/>
  <c r="C22" i="7" s="1"/>
  <c r="L25" i="7"/>
  <c r="L18" i="7" s="1"/>
  <c r="L19" i="7" s="1"/>
  <c r="C20" i="7" s="1"/>
  <c r="C21" i="7" s="1"/>
</calcChain>
</file>

<file path=xl/sharedStrings.xml><?xml version="1.0" encoding="utf-8"?>
<sst xmlns="http://schemas.openxmlformats.org/spreadsheetml/2006/main" count="2078" uniqueCount="94">
  <si>
    <t>Nom</t>
  </si>
  <si>
    <t>classement cut</t>
  </si>
  <si>
    <t>Cibles 1/4</t>
  </si>
  <si>
    <t>Gagnant</t>
  </si>
  <si>
    <t>A</t>
  </si>
  <si>
    <t>B</t>
  </si>
  <si>
    <t>Cibles 1/2</t>
  </si>
  <si>
    <t>Finale</t>
  </si>
  <si>
    <t>Petite Finale</t>
  </si>
  <si>
    <t>Podium</t>
  </si>
  <si>
    <t>Classement</t>
  </si>
  <si>
    <t>Classique</t>
  </si>
  <si>
    <t>5 sets max</t>
  </si>
  <si>
    <t>Gagant 1et en 6 points</t>
  </si>
  <si>
    <t>Poulies</t>
  </si>
  <si>
    <t>5 sets</t>
  </si>
  <si>
    <t>∑ des points</t>
  </si>
  <si>
    <t>Poule A</t>
  </si>
  <si>
    <t>Poule B</t>
  </si>
  <si>
    <t>Poule C</t>
  </si>
  <si>
    <t>Cut 16ème</t>
  </si>
  <si>
    <t>Cut 8ème</t>
  </si>
  <si>
    <t>Poule D</t>
  </si>
  <si>
    <t>Cibles</t>
  </si>
  <si>
    <t>Règlement Français</t>
  </si>
  <si>
    <t>Nom Archers</t>
  </si>
  <si>
    <t>TCE - Phases finales avec éliminations</t>
  </si>
  <si>
    <t>Poule E</t>
  </si>
  <si>
    <t>Poule F</t>
  </si>
  <si>
    <t>Poule G</t>
  </si>
  <si>
    <t>Poule H</t>
  </si>
  <si>
    <t>Score</t>
  </si>
  <si>
    <t>1/8</t>
  </si>
  <si>
    <t>1/4</t>
  </si>
  <si>
    <t>1/2</t>
  </si>
  <si>
    <t>X</t>
  </si>
  <si>
    <t>1/16</t>
  </si>
  <si>
    <t>Attribution théorique FRA</t>
  </si>
  <si>
    <t>Finales</t>
  </si>
  <si>
    <t>à</t>
  </si>
  <si>
    <t>Inscrire : Score ou G pour le gagnat du match</t>
  </si>
  <si>
    <t>cochez X uniquement
le niveau de départ</t>
  </si>
  <si>
    <t>Numéro cible
de départ Tour</t>
  </si>
  <si>
    <t>x</t>
  </si>
  <si>
    <t>LA ROSA Louis</t>
  </si>
  <si>
    <t>Bye</t>
  </si>
  <si>
    <t>GOBBATO Cylia</t>
  </si>
  <si>
    <t>ALAIRAQI Soukaina</t>
  </si>
  <si>
    <t>ROUSSEL Cary</t>
  </si>
  <si>
    <t>DE RUDNICKI Keona</t>
  </si>
  <si>
    <t>GARCIA Ghuilhem</t>
  </si>
  <si>
    <t>VECK Sacha</t>
  </si>
  <si>
    <t>CARRIERE Philippine</t>
  </si>
  <si>
    <t>CHARET Corentin</t>
  </si>
  <si>
    <t>DOMINGUEZ Lucas</t>
  </si>
  <si>
    <t>BOTTACCI Enzo</t>
  </si>
  <si>
    <t>DORS Elisa</t>
  </si>
  <si>
    <t>JOUSSEIN Océane</t>
  </si>
  <si>
    <t>TACUSSEL Mélina</t>
  </si>
  <si>
    <t>GUYON Marcel</t>
  </si>
  <si>
    <t>WOLFS Angelina</t>
  </si>
  <si>
    <t>MORTREUX Morgane</t>
  </si>
  <si>
    <t>NICOLAS Adrien</t>
  </si>
  <si>
    <t>CAZALENS Thomas</t>
  </si>
  <si>
    <t>MARTINS Alexandra</t>
  </si>
  <si>
    <t>BON-RANC Andréa</t>
  </si>
  <si>
    <t>TINCU Maia</t>
  </si>
  <si>
    <t>GENTIL Louison</t>
  </si>
  <si>
    <t>PETROFF Alexandre</t>
  </si>
  <si>
    <t>BARRET Cybelia</t>
  </si>
  <si>
    <t>GERBAULET-HAZARD Hadri</t>
  </si>
  <si>
    <t>LAMORTE Titouan</t>
  </si>
  <si>
    <t>VECK Dimitri</t>
  </si>
  <si>
    <t>ROTY ROBIN</t>
  </si>
  <si>
    <t>SEGURA Antoine</t>
  </si>
  <si>
    <t>MAGNAT Antonin</t>
  </si>
  <si>
    <t>ENJALBERT Guillaume</t>
  </si>
  <si>
    <t>MAGGI Bastien</t>
  </si>
  <si>
    <t>WINDAL Ambre</t>
  </si>
  <si>
    <t>ESPEU Ewen</t>
  </si>
  <si>
    <t>SAINT ETIENNE Pierre</t>
  </si>
  <si>
    <t>BOSCO AUNAVE</t>
  </si>
  <si>
    <t>DUBLOIS David</t>
  </si>
  <si>
    <t>GOBBATO Eryn</t>
  </si>
  <si>
    <t>ARENAS Mia</t>
  </si>
  <si>
    <t>BUHIT Nina</t>
  </si>
  <si>
    <t>BOUZIR Sihem</t>
  </si>
  <si>
    <t>TORRAILE Amélie</t>
  </si>
  <si>
    <t>DUPRAT Coline</t>
  </si>
  <si>
    <t>HEQUET Marine</t>
  </si>
  <si>
    <t>GOBATO Elvy</t>
  </si>
  <si>
    <t>SERRES Ambre</t>
  </si>
  <si>
    <t>REYNAUD Sabrina</t>
  </si>
  <si>
    <t>BOX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</si>
</sst>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30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2" xfId="0" applyBorder="1"/>
    <xf numFmtId="0" fontId="0" fillId="0" borderId="5" xfId="0" applyBorder="1"/>
    <xf numFmtId="0" fontId="2" fillId="0" borderId="0" xfId="0" applyFont="1"/>
    <xf numFmtId="0" fontId="0" fillId="0" borderId="0" xfId="0" applyBorder="1"/>
    <xf numFmtId="0" fontId="0" fillId="0" borderId="3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6" borderId="12" xfId="0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6" xfId="0" applyBorder="1"/>
    <xf numFmtId="0" fontId="0" fillId="0" borderId="20" xfId="0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6" fillId="7" borderId="4" xfId="0" applyFont="1" applyFill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6" fillId="7" borderId="1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6" fillId="0" borderId="2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22" xfId="0" applyFont="1" applyBorder="1"/>
    <xf numFmtId="0" fontId="0" fillId="2" borderId="0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5" xfId="0" applyFill="1" applyBorder="1" applyProtection="1">
      <protection locked="0"/>
    </xf>
    <xf numFmtId="4" fontId="6" fillId="2" borderId="12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2" borderId="0" xfId="0" applyFill="1" applyBorder="1"/>
    <xf numFmtId="0" fontId="0" fillId="7" borderId="22" xfId="0" applyFill="1" applyBorder="1" applyAlignment="1">
      <alignment horizontal="center"/>
    </xf>
    <xf numFmtId="0" fontId="7" fillId="0" borderId="19" xfId="0" applyFont="1" applyBorder="1"/>
    <xf numFmtId="0" fontId="5" fillId="2" borderId="16" xfId="0" applyFont="1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6" fillId="0" borderId="18" xfId="0" applyFont="1" applyBorder="1"/>
    <xf numFmtId="0" fontId="6" fillId="0" borderId="18" xfId="0" applyFont="1" applyFill="1" applyBorder="1"/>
    <xf numFmtId="0" fontId="5" fillId="9" borderId="2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0" borderId="28" xfId="0" applyBorder="1"/>
    <xf numFmtId="17" fontId="0" fillId="0" borderId="29" xfId="0" quotePrefix="1" applyNumberFormat="1" applyBorder="1"/>
    <xf numFmtId="0" fontId="0" fillId="0" borderId="30" xfId="0" quotePrefix="1" applyBorder="1"/>
    <xf numFmtId="0" fontId="0" fillId="0" borderId="32" xfId="0" applyBorder="1"/>
    <xf numFmtId="0" fontId="0" fillId="0" borderId="27" xfId="0" applyBorder="1"/>
    <xf numFmtId="0" fontId="0" fillId="3" borderId="28" xfId="0" applyFill="1" applyBorder="1"/>
    <xf numFmtId="0" fontId="0" fillId="3" borderId="7" xfId="0" applyFill="1" applyBorder="1"/>
    <xf numFmtId="0" fontId="0" fillId="3" borderId="0" xfId="0" applyFill="1" applyBorder="1" applyAlignment="1">
      <alignment horizontal="center"/>
    </xf>
    <xf numFmtId="0" fontId="0" fillId="3" borderId="16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18" xfId="0" applyFill="1" applyBorder="1" applyAlignment="1">
      <alignment horizontal="center"/>
    </xf>
    <xf numFmtId="0" fontId="0" fillId="3" borderId="19" xfId="0" applyFill="1" applyBorder="1"/>
    <xf numFmtId="0" fontId="0" fillId="4" borderId="0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6" fillId="7" borderId="31" xfId="0" applyFont="1" applyFill="1" applyBorder="1" applyAlignment="1">
      <alignment horizontal="center" vertical="center"/>
    </xf>
    <xf numFmtId="0" fontId="0" fillId="7" borderId="18" xfId="0" applyFill="1" applyBorder="1" applyAlignment="1">
      <alignment horizontal="center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3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 horizontal="center"/>
      <protection locked="0"/>
    </xf>
    <xf numFmtId="0" fontId="6" fillId="7" borderId="27" xfId="0" applyFont="1" applyFill="1" applyBorder="1" applyAlignment="1">
      <alignment horizontal="center" vertical="center"/>
    </xf>
    <xf numFmtId="0" fontId="0" fillId="5" borderId="23" xfId="0" applyFill="1" applyBorder="1" applyAlignment="1" applyProtection="1">
      <alignment horizontal="center"/>
      <protection locked="0"/>
    </xf>
    <xf numFmtId="0" fontId="0" fillId="3" borderId="22" xfId="0" applyFill="1" applyBorder="1"/>
    <xf numFmtId="0" fontId="7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 wrapText="1"/>
    </xf>
    <xf numFmtId="16" fontId="8" fillId="0" borderId="0" xfId="0" quotePrefix="1" applyNumberFormat="1" applyFont="1" applyAlignment="1">
      <alignment horizontal="center"/>
    </xf>
    <xf numFmtId="0" fontId="8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3" borderId="29" xfId="0" applyFill="1" applyBorder="1"/>
    <xf numFmtId="0" fontId="0" fillId="0" borderId="35" xfId="0" applyBorder="1"/>
    <xf numFmtId="0" fontId="0" fillId="3" borderId="35" xfId="0" applyFill="1" applyBorder="1"/>
    <xf numFmtId="0" fontId="0" fillId="0" borderId="36" xfId="0" applyBorder="1"/>
    <xf numFmtId="0" fontId="7" fillId="0" borderId="0" xfId="0" applyFont="1" applyAlignment="1">
      <alignment horizontal="center"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4" borderId="2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3" borderId="2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1" xfId="0" quotePrefix="1" applyFill="1" applyBorder="1" applyAlignment="1">
      <alignment horizontal="center"/>
    </xf>
    <xf numFmtId="0" fontId="0" fillId="0" borderId="18" xfId="0" quotePrefix="1" applyFill="1" applyBorder="1" applyAlignment="1">
      <alignment horizontal="center"/>
    </xf>
    <xf numFmtId="0" fontId="0" fillId="0" borderId="19" xfId="0" quotePrefix="1" applyFill="1" applyBorder="1" applyAlignment="1">
      <alignment horizontal="center"/>
    </xf>
  </cellXfs>
  <cellStyles count="30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abSelected="1" topLeftCell="M1" zoomScale="90" zoomScaleNormal="50" workbookViewId="0">
      <selection activeCell="AR22" sqref="AR22"/>
    </sheetView>
  </sheetViews>
  <sheetFormatPr baseColWidth="10" defaultRowHeight="15.75" x14ac:dyDescent="0.25"/>
  <cols>
    <col min="2" max="2" width="14.125" customWidth="1"/>
    <col min="3" max="3" width="5.375" bestFit="1" customWidth="1"/>
    <col min="4" max="6" width="4.125" bestFit="1" customWidth="1"/>
    <col min="7" max="7" width="4.625" customWidth="1"/>
    <col min="8" max="8" width="2.125" bestFit="1" customWidth="1"/>
    <col min="9" max="9" width="3.5" customWidth="1"/>
    <col min="12" max="12" width="3.375" bestFit="1" customWidth="1"/>
    <col min="13" max="13" width="7.625" bestFit="1" customWidth="1"/>
    <col min="14" max="14" width="10.375" bestFit="1" customWidth="1"/>
    <col min="15" max="15" width="12.5" customWidth="1"/>
    <col min="16" max="16" width="5.875" bestFit="1" customWidth="1"/>
    <col min="17" max="17" width="8.375" bestFit="1" customWidth="1"/>
    <col min="18" max="18" width="5.625" bestFit="1" customWidth="1"/>
    <col min="19" max="19" width="5.5" customWidth="1"/>
    <col min="20" max="20" width="2.375" bestFit="1" customWidth="1"/>
    <col min="21" max="21" width="8" bestFit="1" customWidth="1"/>
    <col min="22" max="22" width="10.375" customWidth="1"/>
    <col min="23" max="23" width="5.875" bestFit="1" customWidth="1"/>
    <col min="24" max="24" width="8.375" bestFit="1" customWidth="1"/>
    <col min="25" max="25" width="5.625" bestFit="1" customWidth="1"/>
    <col min="26" max="26" width="5.125" customWidth="1"/>
    <col min="27" max="27" width="4.125" customWidth="1"/>
    <col min="28" max="28" width="10.625" customWidth="1"/>
    <col min="29" max="29" width="12" customWidth="1"/>
    <col min="30" max="30" width="5.875" bestFit="1" customWidth="1"/>
    <col min="31" max="31" width="8.375" bestFit="1" customWidth="1"/>
    <col min="33" max="33" width="9.625" bestFit="1" customWidth="1"/>
    <col min="34" max="34" width="2.375" bestFit="1" customWidth="1"/>
    <col min="35" max="35" width="8" bestFit="1" customWidth="1"/>
    <col min="36" max="36" width="15.875" customWidth="1"/>
    <col min="37" max="37" width="5.875" bestFit="1" customWidth="1"/>
    <col min="38" max="38" width="8.375" bestFit="1" customWidth="1"/>
    <col min="40" max="40" width="5.625" customWidth="1"/>
    <col min="41" max="41" width="6.625" customWidth="1"/>
    <col min="42" max="42" width="5.5" customWidth="1"/>
  </cols>
  <sheetData>
    <row r="1" spans="1:48" x14ac:dyDescent="0.25">
      <c r="A1" s="3" t="s">
        <v>26</v>
      </c>
    </row>
    <row r="2" spans="1:48" ht="16.5" thickBot="1" x14ac:dyDescent="0.3"/>
    <row r="3" spans="1:48" ht="16.5" thickBot="1" x14ac:dyDescent="0.3">
      <c r="C3" s="150" t="s">
        <v>37</v>
      </c>
      <c r="D3" s="151"/>
      <c r="E3" s="151"/>
      <c r="F3" s="151"/>
      <c r="G3" s="151"/>
      <c r="H3" s="151"/>
      <c r="I3" s="152"/>
      <c r="K3" s="12"/>
      <c r="L3" s="75"/>
      <c r="M3" s="75"/>
      <c r="N3" s="76"/>
      <c r="O3" s="75"/>
      <c r="P3" s="75"/>
      <c r="Q3" s="75"/>
      <c r="R3" s="75"/>
      <c r="S3" s="13"/>
      <c r="T3" s="13"/>
      <c r="U3" s="13"/>
      <c r="V3" s="13"/>
      <c r="W3" s="13"/>
      <c r="X3" s="13"/>
      <c r="Y3" s="14" t="s">
        <v>24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ht="16.5" thickBot="1" x14ac:dyDescent="0.3">
      <c r="A4" s="12" t="s">
        <v>20</v>
      </c>
      <c r="B4" s="72" t="s">
        <v>25</v>
      </c>
      <c r="C4" s="83" t="s">
        <v>36</v>
      </c>
      <c r="D4" s="84" t="s">
        <v>32</v>
      </c>
      <c r="E4" s="84" t="s">
        <v>33</v>
      </c>
      <c r="F4" s="84" t="s">
        <v>34</v>
      </c>
      <c r="G4" s="153" t="s">
        <v>38</v>
      </c>
      <c r="H4" s="154"/>
      <c r="I4" s="155"/>
      <c r="K4" s="16"/>
      <c r="L4" s="137" t="s">
        <v>40</v>
      </c>
      <c r="M4" s="137"/>
      <c r="N4" s="137"/>
      <c r="O4" s="137"/>
      <c r="P4" s="137"/>
      <c r="Q4" s="137"/>
      <c r="R4" s="55"/>
      <c r="S4" s="137" t="s">
        <v>40</v>
      </c>
      <c r="T4" s="137"/>
      <c r="U4" s="137"/>
      <c r="V4" s="137"/>
      <c r="W4" s="137"/>
      <c r="X4" s="137"/>
      <c r="Y4" s="4"/>
      <c r="Z4" s="137" t="s">
        <v>40</v>
      </c>
      <c r="AA4" s="137"/>
      <c r="AB4" s="137"/>
      <c r="AC4" s="137"/>
      <c r="AD4" s="137"/>
      <c r="AE4" s="13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7"/>
    </row>
    <row r="5" spans="1:48" ht="16.5" thickBot="1" x14ac:dyDescent="0.3">
      <c r="A5" s="28">
        <v>1</v>
      </c>
      <c r="B5" s="36" t="s">
        <v>44</v>
      </c>
      <c r="C5" s="117">
        <f>L21</f>
        <v>1</v>
      </c>
      <c r="D5" s="91">
        <f>S18</f>
        <v>1</v>
      </c>
      <c r="E5" s="91">
        <f>Z17</f>
        <v>1</v>
      </c>
      <c r="F5" s="91">
        <f>AG13</f>
        <v>1</v>
      </c>
      <c r="G5" s="92">
        <f>$AN$20</f>
        <v>1</v>
      </c>
      <c r="H5" s="93" t="s">
        <v>39</v>
      </c>
      <c r="I5" s="94">
        <f>$AN$23</f>
        <v>3</v>
      </c>
      <c r="K5" s="8"/>
      <c r="L5" s="138" t="s">
        <v>23</v>
      </c>
      <c r="M5" s="139"/>
      <c r="N5" s="9" t="s">
        <v>20</v>
      </c>
      <c r="O5" s="9" t="s">
        <v>0</v>
      </c>
      <c r="P5" s="9" t="s">
        <v>31</v>
      </c>
      <c r="Q5" s="10" t="s">
        <v>3</v>
      </c>
      <c r="R5" s="55"/>
      <c r="S5" s="138" t="s">
        <v>23</v>
      </c>
      <c r="T5" s="139"/>
      <c r="U5" s="9" t="s">
        <v>21</v>
      </c>
      <c r="V5" s="9" t="s">
        <v>0</v>
      </c>
      <c r="W5" s="9" t="s">
        <v>31</v>
      </c>
      <c r="X5" s="10" t="s">
        <v>3</v>
      </c>
      <c r="Y5" s="4"/>
      <c r="Z5" s="138" t="s">
        <v>2</v>
      </c>
      <c r="AA5" s="139"/>
      <c r="AB5" s="9" t="s">
        <v>1</v>
      </c>
      <c r="AC5" s="9" t="s">
        <v>0</v>
      </c>
      <c r="AD5" s="9" t="s">
        <v>31</v>
      </c>
      <c r="AE5" s="9" t="s">
        <v>3</v>
      </c>
      <c r="AF5" s="10"/>
      <c r="AG5" s="4"/>
      <c r="AH5" s="4"/>
      <c r="AI5" s="4"/>
      <c r="AJ5" s="4"/>
      <c r="AK5" s="4"/>
      <c r="AL5" s="4"/>
      <c r="AM5" s="4"/>
      <c r="AN5" s="140" t="s">
        <v>9</v>
      </c>
      <c r="AO5" s="141"/>
      <c r="AP5" s="141"/>
      <c r="AQ5" s="141"/>
      <c r="AR5" s="142"/>
      <c r="AS5" s="4"/>
      <c r="AT5" s="8" t="s">
        <v>10</v>
      </c>
      <c r="AU5" s="10" t="s">
        <v>9</v>
      </c>
      <c r="AV5" s="17"/>
    </row>
    <row r="6" spans="1:48" x14ac:dyDescent="0.25">
      <c r="A6" s="24">
        <v>2</v>
      </c>
      <c r="B6" s="37" t="s">
        <v>45</v>
      </c>
      <c r="C6" s="118">
        <f>L22</f>
        <v>2</v>
      </c>
      <c r="D6" s="82">
        <f>S22</f>
        <v>8</v>
      </c>
      <c r="E6" s="82">
        <f>Z25</f>
        <v>3</v>
      </c>
      <c r="F6" s="82">
        <f>AG29</f>
        <v>2</v>
      </c>
      <c r="G6" s="52">
        <f>$AN$20</f>
        <v>1</v>
      </c>
      <c r="H6" s="18" t="s">
        <v>39</v>
      </c>
      <c r="I6" s="17">
        <f t="shared" ref="I6:I36" si="0">$AN$23</f>
        <v>3</v>
      </c>
      <c r="K6" s="143" t="s">
        <v>17</v>
      </c>
      <c r="L6" s="98">
        <f>L37+1</f>
        <v>12</v>
      </c>
      <c r="M6" s="99" t="s">
        <v>4</v>
      </c>
      <c r="N6" s="13" t="str">
        <f>IF(OR(A42&gt;0,A43&gt;0,A44&gt;0,A45&gt;0)," ",21)</f>
        <v xml:space="preserve"> </v>
      </c>
      <c r="O6" s="13" t="str">
        <f>IF(OR(A42&gt;0,A43&gt;0,A44&gt;0,A45&gt;0)," ",B25)</f>
        <v xml:space="preserve"> </v>
      </c>
      <c r="P6" s="59"/>
      <c r="Q6" s="100" t="str">
        <f>IF(P6&gt;0,IF(P6&gt;P7,"G"," ")," ")</f>
        <v xml:space="preserve"> </v>
      </c>
      <c r="R6" s="54"/>
      <c r="S6" s="49">
        <f>S14+1</f>
        <v>3</v>
      </c>
      <c r="T6" s="50" t="s">
        <v>4</v>
      </c>
      <c r="U6" s="1" t="str">
        <f>IF($A$42&gt;0,A16,IF(Q6="G",N6,N7))</f>
        <v xml:space="preserve"> </v>
      </c>
      <c r="V6" s="1" t="str">
        <f>IF($A$42&gt;0,B16,IF(Q6="G",O6,O7))</f>
        <v xml:space="preserve"> </v>
      </c>
      <c r="W6" s="58"/>
      <c r="X6" s="39" t="str">
        <f>IF(W6&gt;0,IF(W6&gt;W7,"G"," ")," ")</f>
        <v xml:space="preserve"> </v>
      </c>
      <c r="Y6" s="5"/>
      <c r="Z6" s="52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12"/>
      <c r="AO6" s="13"/>
      <c r="AP6" s="13"/>
      <c r="AQ6" s="13"/>
      <c r="AR6" s="15"/>
      <c r="AS6" s="4"/>
      <c r="AT6" s="4">
        <v>1</v>
      </c>
      <c r="AU6" s="4">
        <f>IF(AS20="G",AP20,AP21)</f>
        <v>1</v>
      </c>
      <c r="AV6" s="17" t="str">
        <f>IF(AS20="G",AQ20,AQ21)</f>
        <v>LA ROSA Louis</v>
      </c>
    </row>
    <row r="7" spans="1:48" ht="16.5" thickBot="1" x14ac:dyDescent="0.3">
      <c r="A7" s="24">
        <v>3</v>
      </c>
      <c r="B7" s="37"/>
      <c r="C7" s="119">
        <f>L30</f>
        <v>3</v>
      </c>
      <c r="D7" s="87">
        <f>S30</f>
        <v>5</v>
      </c>
      <c r="E7" s="87">
        <f>Z33</f>
        <v>4</v>
      </c>
      <c r="F7" s="87">
        <f>F6</f>
        <v>2</v>
      </c>
      <c r="G7" s="88">
        <f t="shared" ref="G7:G36" si="1">$AN$20</f>
        <v>1</v>
      </c>
      <c r="H7" s="89" t="s">
        <v>39</v>
      </c>
      <c r="I7" s="90">
        <f t="shared" si="0"/>
        <v>3</v>
      </c>
      <c r="K7" s="144"/>
      <c r="L7" s="35">
        <f>L6</f>
        <v>12</v>
      </c>
      <c r="M7" s="34" t="s">
        <v>5</v>
      </c>
      <c r="N7" s="2" t="str">
        <f>IF(OR(A42&gt;0,A43&gt;0,A44&gt;0,A45&gt;0)," ",12)</f>
        <v xml:space="preserve"> </v>
      </c>
      <c r="O7" s="2" t="str">
        <f>IF(OR(A42&gt;0,A43&gt;0,A44&gt;0,A45&gt;0)," ",B16)</f>
        <v xml:space="preserve"> </v>
      </c>
      <c r="P7" s="61"/>
      <c r="Q7" s="101" t="str">
        <f>IF(P7&gt;0,IF(P7&gt;P6,"G"," ")," ")</f>
        <v xml:space="preserve"> </v>
      </c>
      <c r="R7" s="55"/>
      <c r="S7" s="35">
        <f>S6</f>
        <v>3</v>
      </c>
      <c r="T7" s="34" t="s">
        <v>5</v>
      </c>
      <c r="U7" s="2" t="str">
        <f>IF($A$42&gt;0,A9,IF(Q9="G",N9,N8))</f>
        <v xml:space="preserve"> </v>
      </c>
      <c r="V7" s="2" t="str">
        <f>IF($A$42&gt;0,B9,IF(Q9="G",O9,O8))</f>
        <v xml:space="preserve"> </v>
      </c>
      <c r="W7" s="61"/>
      <c r="X7" s="40" t="str">
        <f>IF(W7&gt;0,IF(W7&gt;W6,"G"," ")," ")</f>
        <v xml:space="preserve"> </v>
      </c>
      <c r="Y7" s="6"/>
      <c r="Z7" s="52"/>
      <c r="AA7" s="4"/>
      <c r="AB7" s="4"/>
      <c r="AC7" s="4"/>
      <c r="AD7" s="4"/>
      <c r="AE7" s="4"/>
      <c r="AF7" s="6"/>
      <c r="AG7" s="4"/>
      <c r="AH7" s="4"/>
      <c r="AI7" s="4"/>
      <c r="AJ7" s="4"/>
      <c r="AK7" s="4"/>
      <c r="AL7" s="4"/>
      <c r="AM7" s="4"/>
      <c r="AN7" s="16"/>
      <c r="AO7" s="4"/>
      <c r="AP7" s="18" t="str">
        <f>AV6</f>
        <v>LA ROSA Louis</v>
      </c>
      <c r="AQ7" s="4"/>
      <c r="AR7" s="17"/>
      <c r="AS7" s="4"/>
      <c r="AT7" s="4">
        <v>2</v>
      </c>
      <c r="AU7" s="4">
        <f>IF(AS20="G",AP21,AP20)</f>
        <v>2</v>
      </c>
      <c r="AV7" s="17" t="str">
        <f>IF(AS20="G",AQ21,AQ20)</f>
        <v>Bye</v>
      </c>
    </row>
    <row r="8" spans="1:48" ht="16.5" thickBot="1" x14ac:dyDescent="0.3">
      <c r="A8" s="24">
        <v>4</v>
      </c>
      <c r="B8" s="37"/>
      <c r="C8" s="118">
        <f>L13</f>
        <v>4</v>
      </c>
      <c r="D8" s="82">
        <f>S10</f>
        <v>4</v>
      </c>
      <c r="E8" s="82">
        <f>Z9</f>
        <v>2</v>
      </c>
      <c r="F8" s="82">
        <f>F5</f>
        <v>1</v>
      </c>
      <c r="G8" s="52">
        <f t="shared" si="1"/>
        <v>1</v>
      </c>
      <c r="H8" s="18" t="s">
        <v>39</v>
      </c>
      <c r="I8" s="17">
        <f t="shared" si="0"/>
        <v>3</v>
      </c>
      <c r="K8" s="144"/>
      <c r="L8" s="49">
        <f>L12+1</f>
        <v>5</v>
      </c>
      <c r="M8" s="50" t="s">
        <v>4</v>
      </c>
      <c r="N8" s="4" t="str">
        <f>IF(OR(A42&gt;0,A43&gt;0,A44&gt;0,A45&gt;0)," ",28)</f>
        <v xml:space="preserve"> </v>
      </c>
      <c r="O8" s="4" t="str">
        <f>IF(OR(A42&gt;0,A43&gt;0,A44&gt;0,A45&gt;0)," ",B32)</f>
        <v xml:space="preserve"> </v>
      </c>
      <c r="P8" s="58"/>
      <c r="Q8" s="102" t="str">
        <f>IF(P8&gt;0,IF(P8&gt;P9,"G"," ")," ")</f>
        <v xml:space="preserve"> </v>
      </c>
      <c r="R8" s="55"/>
      <c r="S8" s="4"/>
      <c r="T8" s="4"/>
      <c r="U8" s="4"/>
      <c r="V8" s="4"/>
      <c r="W8" s="4"/>
      <c r="X8" s="18"/>
      <c r="Y8" s="6"/>
      <c r="Z8" s="52"/>
      <c r="AA8" s="4"/>
      <c r="AB8" s="4"/>
      <c r="AC8" s="4"/>
      <c r="AD8" s="4"/>
      <c r="AE8" s="18"/>
      <c r="AF8" s="6"/>
      <c r="AG8" s="4"/>
      <c r="AH8" s="4"/>
      <c r="AI8" s="4"/>
      <c r="AJ8" s="4"/>
      <c r="AK8" s="4"/>
      <c r="AL8" s="4"/>
      <c r="AM8" s="4"/>
      <c r="AN8" s="16"/>
      <c r="AO8" s="19" t="str">
        <f>AV7</f>
        <v>Bye</v>
      </c>
      <c r="AP8" s="146">
        <v>1</v>
      </c>
      <c r="AQ8" s="4"/>
      <c r="AR8" s="17"/>
      <c r="AS8" s="4"/>
      <c r="AT8" s="4">
        <v>3</v>
      </c>
      <c r="AU8" s="4" t="str">
        <f>IF(AS23="G",AP23,AP24)</f>
        <v xml:space="preserve"> </v>
      </c>
      <c r="AV8" s="17" t="str">
        <f>IF(AS23="G",AQ23,AQ24)</f>
        <v xml:space="preserve"> </v>
      </c>
    </row>
    <row r="9" spans="1:48" ht="16.5" thickBot="1" x14ac:dyDescent="0.3">
      <c r="A9" s="24">
        <v>5</v>
      </c>
      <c r="B9" s="37"/>
      <c r="C9" s="119">
        <f>L9</f>
        <v>5</v>
      </c>
      <c r="D9" s="87">
        <f>S6</f>
        <v>3</v>
      </c>
      <c r="E9" s="87">
        <f>E8</f>
        <v>2</v>
      </c>
      <c r="F9" s="87">
        <f>F8</f>
        <v>1</v>
      </c>
      <c r="G9" s="88">
        <f t="shared" si="1"/>
        <v>1</v>
      </c>
      <c r="H9" s="89" t="s">
        <v>39</v>
      </c>
      <c r="I9" s="90">
        <f t="shared" si="0"/>
        <v>3</v>
      </c>
      <c r="K9" s="145"/>
      <c r="L9" s="35">
        <f>L8</f>
        <v>5</v>
      </c>
      <c r="M9" s="34" t="s">
        <v>5</v>
      </c>
      <c r="N9" s="2" t="str">
        <f>IF(OR(A42&gt;0,A43&gt;0,A44&gt;0,A45&gt;0)," ",5)</f>
        <v xml:space="preserve"> </v>
      </c>
      <c r="O9" s="2" t="str">
        <f>IF(OR(A42&gt;0,A43&gt;0,A44&gt;0,A45&gt;0)," ",B9)</f>
        <v xml:space="preserve"> </v>
      </c>
      <c r="P9" s="61"/>
      <c r="Q9" s="101" t="str">
        <f>IF(P9&gt;0,IF(P9&gt;P8,"G"," ")," ")</f>
        <v xml:space="preserve"> </v>
      </c>
      <c r="R9" s="56"/>
      <c r="S9" s="2"/>
      <c r="T9" s="2"/>
      <c r="U9" s="2"/>
      <c r="V9" s="2"/>
      <c r="W9" s="2"/>
      <c r="X9" s="2"/>
      <c r="Y9" s="7"/>
      <c r="Z9" s="27">
        <f>Z17+1</f>
        <v>2</v>
      </c>
      <c r="AA9" s="50" t="s">
        <v>4</v>
      </c>
      <c r="AB9" s="1" t="str">
        <f>IF(A43&gt;0,A9,IF(X6="G",U6,U7))</f>
        <v xml:space="preserve"> </v>
      </c>
      <c r="AC9" s="1" t="str">
        <f>IF(A43&gt;0,B9,IF(X6="G",V6,V7))</f>
        <v xml:space="preserve"> </v>
      </c>
      <c r="AD9" s="60"/>
      <c r="AE9" s="41" t="str">
        <f>IF(AD9&gt;0,IF(AD9&gt;AD10,"G"," ")," ")</f>
        <v xml:space="preserve"> </v>
      </c>
      <c r="AF9" s="6"/>
      <c r="AG9" s="4"/>
      <c r="AH9" s="4"/>
      <c r="AI9" s="4"/>
      <c r="AJ9" s="4"/>
      <c r="AK9" s="4"/>
      <c r="AL9" s="4"/>
      <c r="AM9" s="4"/>
      <c r="AN9" s="16"/>
      <c r="AO9" s="146">
        <v>2</v>
      </c>
      <c r="AP9" s="147"/>
      <c r="AQ9" s="4" t="str">
        <f>AV8</f>
        <v xml:space="preserve"> </v>
      </c>
      <c r="AR9" s="17"/>
      <c r="AS9" s="4"/>
      <c r="AT9" s="4">
        <v>4</v>
      </c>
      <c r="AU9" s="4" t="str">
        <f>IF(AS23="G",AP24,AP23)</f>
        <v xml:space="preserve"> </v>
      </c>
      <c r="AV9" s="17" t="str">
        <f>IF(AS23="G",AQ24,AQ23)</f>
        <v xml:space="preserve"> </v>
      </c>
    </row>
    <row r="10" spans="1:48" ht="16.5" thickBot="1" x14ac:dyDescent="0.3">
      <c r="A10" s="24">
        <v>6</v>
      </c>
      <c r="B10" s="37"/>
      <c r="C10" s="118">
        <f>L34</f>
        <v>6</v>
      </c>
      <c r="D10" s="82">
        <f>S34</f>
        <v>6</v>
      </c>
      <c r="E10" s="82">
        <f>E7</f>
        <v>4</v>
      </c>
      <c r="F10" s="82">
        <f>F7</f>
        <v>2</v>
      </c>
      <c r="G10" s="52">
        <f t="shared" si="1"/>
        <v>1</v>
      </c>
      <c r="H10" s="18" t="s">
        <v>39</v>
      </c>
      <c r="I10" s="17">
        <f t="shared" si="0"/>
        <v>3</v>
      </c>
      <c r="K10" s="149" t="s">
        <v>18</v>
      </c>
      <c r="L10" s="49">
        <f>L7+1</f>
        <v>13</v>
      </c>
      <c r="M10" s="50" t="s">
        <v>4</v>
      </c>
      <c r="N10" s="4" t="str">
        <f>IF(OR(A42&gt;0,A43&gt;0,A44&gt;0,A45&gt;0)," ",20)</f>
        <v xml:space="preserve"> </v>
      </c>
      <c r="O10" s="4" t="str">
        <f>IF(OR(A42&gt;0,A43&gt;0,A44&gt;0,A45&gt;0)," ",B24)</f>
        <v xml:space="preserve"> </v>
      </c>
      <c r="P10" s="58"/>
      <c r="Q10" s="102" t="str">
        <f>IF(P10&gt;0,IF(P10&gt;P11,"G"," ")," ")</f>
        <v xml:space="preserve"> </v>
      </c>
      <c r="R10" s="54"/>
      <c r="S10" s="49">
        <f>S6+1</f>
        <v>4</v>
      </c>
      <c r="T10" s="50" t="s">
        <v>4</v>
      </c>
      <c r="U10" s="1" t="str">
        <f>IF($A$42&gt;0,A17,IF(Q10="G",N10,N11))</f>
        <v xml:space="preserve"> </v>
      </c>
      <c r="V10" s="1" t="str">
        <f>IF($A$42&gt;0,B17,IF(Q10="G",O10,O11))</f>
        <v xml:space="preserve"> </v>
      </c>
      <c r="W10" s="60"/>
      <c r="X10" s="41" t="str">
        <f>IF(W10&gt;0,IF(W10&gt;W11,"G"," ")," ")</f>
        <v xml:space="preserve"> </v>
      </c>
      <c r="Y10" s="5"/>
      <c r="Z10" s="26">
        <f>Z9</f>
        <v>2</v>
      </c>
      <c r="AA10" s="34" t="s">
        <v>5</v>
      </c>
      <c r="AB10" s="2" t="str">
        <f>IF(A43&gt;0,A8,IF(X10="G",U10,U11))</f>
        <v xml:space="preserve"> </v>
      </c>
      <c r="AC10" s="2" t="str">
        <f>IF(A43&gt;0,B8,IF(X10="G",V10,V11))</f>
        <v xml:space="preserve"> </v>
      </c>
      <c r="AD10" s="61"/>
      <c r="AE10" s="40" t="str">
        <f>IF(AD10&gt;0,IF(AD10&gt;AD9,"G"," ")," ")</f>
        <v xml:space="preserve"> </v>
      </c>
      <c r="AF10" s="6"/>
      <c r="AG10" s="4"/>
      <c r="AH10" s="4"/>
      <c r="AI10" s="4"/>
      <c r="AJ10" s="4"/>
      <c r="AK10" s="4"/>
      <c r="AL10" s="4"/>
      <c r="AM10" s="4"/>
      <c r="AN10" s="16"/>
      <c r="AO10" s="148"/>
      <c r="AP10" s="148"/>
      <c r="AQ10" s="11">
        <v>3</v>
      </c>
      <c r="AR10" s="17"/>
      <c r="AS10" s="4"/>
      <c r="AT10" s="4">
        <v>5</v>
      </c>
      <c r="AU10" s="4" t="str">
        <f>IF(AE10="G",AB9,AB10)</f>
        <v xml:space="preserve"> </v>
      </c>
      <c r="AV10" s="17" t="str">
        <f>IF(AE10="G",AC9,AC10)</f>
        <v xml:space="preserve"> </v>
      </c>
    </row>
    <row r="11" spans="1:48" ht="16.5" thickBot="1" x14ac:dyDescent="0.3">
      <c r="A11" s="24">
        <v>7</v>
      </c>
      <c r="B11" s="37"/>
      <c r="C11" s="119">
        <f>L26</f>
        <v>7</v>
      </c>
      <c r="D11" s="87">
        <f>S26</f>
        <v>7</v>
      </c>
      <c r="E11" s="87">
        <f>E6</f>
        <v>3</v>
      </c>
      <c r="F11" s="87">
        <f>F10</f>
        <v>2</v>
      </c>
      <c r="G11" s="88">
        <f t="shared" si="1"/>
        <v>1</v>
      </c>
      <c r="H11" s="89" t="s">
        <v>39</v>
      </c>
      <c r="I11" s="90">
        <f t="shared" si="0"/>
        <v>3</v>
      </c>
      <c r="K11" s="144"/>
      <c r="L11" s="35">
        <f>L10</f>
        <v>13</v>
      </c>
      <c r="M11" s="34" t="s">
        <v>5</v>
      </c>
      <c r="N11" s="2" t="str">
        <f>IF(OR(A42&gt;0,A43&gt;0,A44&gt;0,A45&gt;0)," ",13)</f>
        <v xml:space="preserve"> </v>
      </c>
      <c r="O11" s="2" t="str">
        <f>IF(OR(A42&gt;0,A43&gt;0,A44&gt;0,A45&gt;0)," ",B17)</f>
        <v xml:space="preserve"> </v>
      </c>
      <c r="P11" s="61"/>
      <c r="Q11" s="101" t="str">
        <f>IF(P11&gt;0,IF(P11&gt;P10,"G"," ")," ")</f>
        <v xml:space="preserve"> </v>
      </c>
      <c r="R11" s="55"/>
      <c r="S11" s="35">
        <f>S10</f>
        <v>4</v>
      </c>
      <c r="T11" s="34" t="s">
        <v>5</v>
      </c>
      <c r="U11" s="2" t="str">
        <f>IF($A$42&gt;0,A8,IF(Q13="G",N13,N12))</f>
        <v xml:space="preserve"> </v>
      </c>
      <c r="V11" s="2" t="str">
        <f>IF($A$42&gt;0,B8,IF(Q13="G",O13,O12))</f>
        <v xml:space="preserve"> </v>
      </c>
      <c r="W11" s="61"/>
      <c r="X11" s="40" t="str">
        <f>IF(W11&gt;0,IF(W11&gt;W10,"G"," ")," ")</f>
        <v xml:space="preserve"> </v>
      </c>
      <c r="Y11" s="6"/>
      <c r="Z11" s="52"/>
      <c r="AA11" s="4"/>
      <c r="AB11" s="4"/>
      <c r="AC11" s="4"/>
      <c r="AD11" s="4"/>
      <c r="AE11" s="18"/>
      <c r="AF11" s="6"/>
      <c r="AG11" s="137" t="s">
        <v>40</v>
      </c>
      <c r="AH11" s="137"/>
      <c r="AI11" s="137"/>
      <c r="AJ11" s="137"/>
      <c r="AK11" s="137"/>
      <c r="AL11" s="137"/>
      <c r="AM11" s="4"/>
      <c r="AN11" s="20"/>
      <c r="AO11" s="21"/>
      <c r="AP11" s="21"/>
      <c r="AQ11" s="21"/>
      <c r="AR11" s="22"/>
      <c r="AS11" s="4"/>
      <c r="AT11" s="4">
        <v>6</v>
      </c>
      <c r="AU11" s="4" t="str">
        <f>IF(AE33="G",AB34,AB33)</f>
        <v xml:space="preserve"> </v>
      </c>
      <c r="AV11" s="17" t="str">
        <f>IF(AE33="G",AC34,AC33)</f>
        <v xml:space="preserve"> </v>
      </c>
    </row>
    <row r="12" spans="1:48" ht="16.5" thickBot="1" x14ac:dyDescent="0.3">
      <c r="A12" s="24">
        <v>8</v>
      </c>
      <c r="B12" s="37"/>
      <c r="C12" s="118">
        <f>L17</f>
        <v>8</v>
      </c>
      <c r="D12" s="82">
        <f>S14</f>
        <v>2</v>
      </c>
      <c r="E12" s="82">
        <f>E5</f>
        <v>1</v>
      </c>
      <c r="F12" s="82">
        <f>F11</f>
        <v>2</v>
      </c>
      <c r="G12" s="52">
        <f t="shared" si="1"/>
        <v>1</v>
      </c>
      <c r="H12" s="18" t="s">
        <v>39</v>
      </c>
      <c r="I12" s="17">
        <f t="shared" si="0"/>
        <v>3</v>
      </c>
      <c r="K12" s="144"/>
      <c r="L12" s="49">
        <f>L31+1</f>
        <v>4</v>
      </c>
      <c r="M12" s="50" t="s">
        <v>4</v>
      </c>
      <c r="N12" s="4" t="str">
        <f>IF(OR(A42&gt;0,A43&gt;0,A44&gt;0,A45&gt;0)," ",29)</f>
        <v xml:space="preserve"> </v>
      </c>
      <c r="O12" s="4" t="str">
        <f>IF(OR(A42&gt;0,A43&gt;0,A44&gt;0,A45&gt;0)," ",B33)</f>
        <v xml:space="preserve"> </v>
      </c>
      <c r="P12" s="58"/>
      <c r="Q12" s="102" t="str">
        <f>IF(P12&gt;0,IF(P12&gt;P13,"G"," ")," ")</f>
        <v xml:space="preserve"> </v>
      </c>
      <c r="R12" s="55"/>
      <c r="S12" s="4"/>
      <c r="T12" s="4"/>
      <c r="U12" s="4"/>
      <c r="V12" s="4"/>
      <c r="W12" s="4"/>
      <c r="X12" s="18"/>
      <c r="Y12" s="6"/>
      <c r="Z12" s="52"/>
      <c r="AA12" s="4"/>
      <c r="AB12" s="4"/>
      <c r="AC12" s="4"/>
      <c r="AD12" s="4"/>
      <c r="AE12" s="18"/>
      <c r="AF12" s="4"/>
      <c r="AG12" s="8" t="s">
        <v>6</v>
      </c>
      <c r="AH12" s="9"/>
      <c r="AI12" s="9" t="s">
        <v>1</v>
      </c>
      <c r="AJ12" s="9" t="s">
        <v>0</v>
      </c>
      <c r="AK12" s="9" t="s">
        <v>31</v>
      </c>
      <c r="AL12" s="10" t="s">
        <v>3</v>
      </c>
      <c r="AM12" s="4"/>
      <c r="AN12" s="4"/>
      <c r="AO12" s="4"/>
      <c r="AP12" s="4"/>
      <c r="AQ12" s="4"/>
      <c r="AR12" s="4"/>
      <c r="AS12" s="4"/>
      <c r="AT12" s="4">
        <v>7</v>
      </c>
      <c r="AU12" s="4" t="str">
        <f>IF(AE25="G",AB26,AB25)</f>
        <v xml:space="preserve"> </v>
      </c>
      <c r="AV12" s="17" t="str">
        <f>IF(AE25="G",AC26,AC25)</f>
        <v xml:space="preserve"> </v>
      </c>
    </row>
    <row r="13" spans="1:48" x14ac:dyDescent="0.25">
      <c r="A13" s="24">
        <v>9</v>
      </c>
      <c r="B13" s="37"/>
      <c r="C13" s="119">
        <f>L15</f>
        <v>9</v>
      </c>
      <c r="D13" s="87">
        <f>D12</f>
        <v>2</v>
      </c>
      <c r="E13" s="87">
        <f>E12</f>
        <v>1</v>
      </c>
      <c r="F13" s="87">
        <f>F12</f>
        <v>2</v>
      </c>
      <c r="G13" s="88">
        <f t="shared" si="1"/>
        <v>1</v>
      </c>
      <c r="H13" s="89" t="s">
        <v>39</v>
      </c>
      <c r="I13" s="90">
        <f t="shared" si="0"/>
        <v>3</v>
      </c>
      <c r="K13" s="145"/>
      <c r="L13" s="35">
        <f>L12</f>
        <v>4</v>
      </c>
      <c r="M13" s="34" t="s">
        <v>5</v>
      </c>
      <c r="N13" s="2" t="str">
        <f>IF(OR(A42&gt;0,A43&gt;0,A44&gt;0,A45&gt;0)," ",4)</f>
        <v xml:space="preserve"> </v>
      </c>
      <c r="O13" s="2" t="str">
        <f>IF(OR(A42&gt;0,A43&gt;0,A44&gt;0,A45&gt;0)," ",B8)</f>
        <v xml:space="preserve"> </v>
      </c>
      <c r="P13" s="61"/>
      <c r="Q13" s="101" t="str">
        <f>IF(P13&gt;0,IF(P13&gt;P12,"G"," ")," ")</f>
        <v xml:space="preserve"> </v>
      </c>
      <c r="R13" s="56"/>
      <c r="S13" s="2"/>
      <c r="T13" s="2"/>
      <c r="U13" s="2"/>
      <c r="V13" s="2"/>
      <c r="W13" s="2"/>
      <c r="X13" s="31"/>
      <c r="Y13" s="7"/>
      <c r="Z13" s="53"/>
      <c r="AA13" s="2"/>
      <c r="AB13" s="2"/>
      <c r="AC13" s="2"/>
      <c r="AD13" s="2"/>
      <c r="AE13" s="31"/>
      <c r="AF13" s="7"/>
      <c r="AG13" s="33">
        <f>IF(C44&gt;0,C44,Z17)</f>
        <v>1</v>
      </c>
      <c r="AH13" s="77" t="s">
        <v>4</v>
      </c>
      <c r="AI13" s="4" t="str">
        <f>IF(A44&gt;0,A8,IF(AE10="G",AB10,AB9))</f>
        <v xml:space="preserve"> </v>
      </c>
      <c r="AJ13" s="4" t="str">
        <f>IF(A44&gt;0,B8,IF(AE10="G",AC10,AC9))</f>
        <v xml:space="preserve"> </v>
      </c>
      <c r="AK13" s="58"/>
      <c r="AL13" s="39" t="str">
        <f>IF(AK13&gt;0,IF(AK13&gt;AK14,"G"," ")," ")</f>
        <v xml:space="preserve"> </v>
      </c>
      <c r="AM13" s="4"/>
      <c r="AN13" s="4"/>
      <c r="AO13" s="4"/>
      <c r="AP13" s="4"/>
      <c r="AQ13" s="4"/>
      <c r="AR13" s="4"/>
      <c r="AS13" s="4"/>
      <c r="AT13" s="4">
        <v>8</v>
      </c>
      <c r="AU13" s="4" t="str">
        <f>IF(AE18="G",AB17,AB18)</f>
        <v xml:space="preserve"> </v>
      </c>
      <c r="AV13" s="17" t="str">
        <f>IF(AE18="G",AC17,AC18)</f>
        <v xml:space="preserve"> </v>
      </c>
    </row>
    <row r="14" spans="1:48" x14ac:dyDescent="0.25">
      <c r="A14" s="24">
        <v>10</v>
      </c>
      <c r="B14" s="37"/>
      <c r="C14" s="118">
        <f>L28</f>
        <v>10</v>
      </c>
      <c r="D14" s="82">
        <f>D11</f>
        <v>7</v>
      </c>
      <c r="E14" s="82">
        <f>E11</f>
        <v>3</v>
      </c>
      <c r="F14" s="82">
        <f>F13</f>
        <v>2</v>
      </c>
      <c r="G14" s="52">
        <f t="shared" si="1"/>
        <v>1</v>
      </c>
      <c r="H14" s="18" t="s">
        <v>39</v>
      </c>
      <c r="I14" s="17">
        <f t="shared" si="0"/>
        <v>3</v>
      </c>
      <c r="K14" s="134" t="s">
        <v>19</v>
      </c>
      <c r="L14" s="49">
        <f>L17+1</f>
        <v>9</v>
      </c>
      <c r="M14" s="50" t="s">
        <v>4</v>
      </c>
      <c r="N14" s="4" t="str">
        <f>IF(OR(A42&gt;0,A43&gt;0,A44&gt;0,A45&gt;0)," ",24)</f>
        <v xml:space="preserve"> </v>
      </c>
      <c r="O14" s="4" t="str">
        <f>IF(OR(A42&gt;0,A43&gt;0,A44&gt;0,A45&gt;0)," ",B28)</f>
        <v xml:space="preserve"> </v>
      </c>
      <c r="P14" s="62"/>
      <c r="Q14" s="103" t="str">
        <f>IF(P14&gt;0,IF(P14&gt;P15,"G"," ")," ")</f>
        <v xml:space="preserve"> </v>
      </c>
      <c r="R14" s="54"/>
      <c r="S14" s="49">
        <f>S18+1</f>
        <v>2</v>
      </c>
      <c r="T14" s="50" t="s">
        <v>4</v>
      </c>
      <c r="U14" s="1" t="str">
        <f>IF($A$42&gt;0,A13,IF(Q14="G",N14,N15))</f>
        <v xml:space="preserve"> </v>
      </c>
      <c r="V14" s="1" t="str">
        <f>IF($A$42&gt;0,B13,IF(Q14="G",O14,O15))</f>
        <v xml:space="preserve"> </v>
      </c>
      <c r="W14" s="62"/>
      <c r="X14" s="42" t="str">
        <f>IF(W14&gt;0,IF(W14&gt;W15,"G"," ")," ")</f>
        <v xml:space="preserve"> </v>
      </c>
      <c r="Y14" s="5"/>
      <c r="Z14" s="4"/>
      <c r="AA14" s="4"/>
      <c r="AB14" s="4"/>
      <c r="AC14" s="4"/>
      <c r="AD14" s="4"/>
      <c r="AE14" s="4"/>
      <c r="AF14" s="5"/>
      <c r="AG14" s="34">
        <f>AG13</f>
        <v>1</v>
      </c>
      <c r="AH14" s="78" t="s">
        <v>5</v>
      </c>
      <c r="AI14" s="2" t="str">
        <f>IF(A44&gt;0,A5,IF(AE18="G",AB18,AB17))</f>
        <v xml:space="preserve"> </v>
      </c>
      <c r="AJ14" s="2" t="str">
        <f>IF(A44&gt;0,B5,IF(AE18="G",AC18,AC17))</f>
        <v xml:space="preserve"> </v>
      </c>
      <c r="AK14" s="63"/>
      <c r="AL14" s="43" t="str">
        <f>IF(AK14&gt;0,IF(AK14&gt;AK13,"G"," ")," ")</f>
        <v xml:space="preserve"> </v>
      </c>
      <c r="AM14" s="4"/>
      <c r="AN14" s="4"/>
      <c r="AO14" s="4"/>
      <c r="AP14" s="4"/>
      <c r="AQ14" s="4"/>
      <c r="AR14" s="4"/>
      <c r="AS14" s="4"/>
      <c r="AT14" s="70">
        <v>9</v>
      </c>
      <c r="AU14" s="4" t="str">
        <f>IF(X15="G",U14,U15)</f>
        <v xml:space="preserve"> </v>
      </c>
      <c r="AV14" s="17" t="str">
        <f>IF(X15="G",V14,V15)</f>
        <v xml:space="preserve"> </v>
      </c>
    </row>
    <row r="15" spans="1:48" x14ac:dyDescent="0.25">
      <c r="A15" s="24">
        <v>11</v>
      </c>
      <c r="B15" s="37"/>
      <c r="C15" s="119">
        <f>L36</f>
        <v>11</v>
      </c>
      <c r="D15" s="87">
        <f>D10</f>
        <v>6</v>
      </c>
      <c r="E15" s="87">
        <f>E10</f>
        <v>4</v>
      </c>
      <c r="F15" s="87">
        <f>F14</f>
        <v>2</v>
      </c>
      <c r="G15" s="88">
        <f t="shared" si="1"/>
        <v>1</v>
      </c>
      <c r="H15" s="89" t="s">
        <v>39</v>
      </c>
      <c r="I15" s="90">
        <f t="shared" si="0"/>
        <v>3</v>
      </c>
      <c r="K15" s="135"/>
      <c r="L15" s="35">
        <f>L14</f>
        <v>9</v>
      </c>
      <c r="M15" s="34" t="s">
        <v>5</v>
      </c>
      <c r="N15" s="2" t="str">
        <f>IF(OR(A42&gt;0,A43&gt;0,A44&gt;0,A45&gt;0)," ",9)</f>
        <v xml:space="preserve"> </v>
      </c>
      <c r="O15" s="2" t="str">
        <f>IF(OR(A42&gt;0,A43&gt;0,A44&gt;0,A45&gt;0)," ",B13)</f>
        <v xml:space="preserve"> </v>
      </c>
      <c r="P15" s="63"/>
      <c r="Q15" s="104" t="str">
        <f>IF(P15&gt;0,IF(P15&gt;P14,"G"," ")," ")</f>
        <v xml:space="preserve"> </v>
      </c>
      <c r="R15" s="55"/>
      <c r="S15" s="35">
        <f>S14</f>
        <v>2</v>
      </c>
      <c r="T15" s="34" t="s">
        <v>5</v>
      </c>
      <c r="U15" s="2" t="str">
        <f>IF($A$42&gt;0,A12,IF(Q17="G",N17,N16))</f>
        <v xml:space="preserve"> </v>
      </c>
      <c r="V15" s="2" t="str">
        <f>IF($A$42&gt;0,B12,IF(Q17="G",O17,O16))</f>
        <v xml:space="preserve"> </v>
      </c>
      <c r="W15" s="63"/>
      <c r="X15" s="43" t="str">
        <f>IF(W15&gt;0,IF(W15&gt;W14,"G"," ")," ")</f>
        <v xml:space="preserve"> </v>
      </c>
      <c r="Y15" s="6"/>
      <c r="Z15" s="4"/>
      <c r="AA15" s="4"/>
      <c r="AB15" s="4"/>
      <c r="AC15" s="4"/>
      <c r="AD15" s="4"/>
      <c r="AE15" s="4"/>
      <c r="AF15" s="6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0">
        <f t="shared" ref="AT15:AT21" si="2">AT14</f>
        <v>9</v>
      </c>
      <c r="AU15" s="4" t="str">
        <f>IF(X26="G",U27,U26)</f>
        <v xml:space="preserve"> </v>
      </c>
      <c r="AV15" s="17" t="str">
        <f>IF(X26="G",V27,V26)</f>
        <v xml:space="preserve"> </v>
      </c>
    </row>
    <row r="16" spans="1:48" x14ac:dyDescent="0.25">
      <c r="A16" s="24">
        <v>12</v>
      </c>
      <c r="B16" s="37"/>
      <c r="C16" s="118">
        <f>L7</f>
        <v>12</v>
      </c>
      <c r="D16" s="82">
        <f>D9</f>
        <v>3</v>
      </c>
      <c r="E16" s="82">
        <f>E9</f>
        <v>2</v>
      </c>
      <c r="F16" s="82">
        <f>F9</f>
        <v>1</v>
      </c>
      <c r="G16" s="52">
        <f t="shared" si="1"/>
        <v>1</v>
      </c>
      <c r="H16" s="18" t="s">
        <v>39</v>
      </c>
      <c r="I16" s="17">
        <f t="shared" si="0"/>
        <v>3</v>
      </c>
      <c r="K16" s="135"/>
      <c r="L16" s="49">
        <f>L27+1</f>
        <v>8</v>
      </c>
      <c r="M16" s="50" t="s">
        <v>4</v>
      </c>
      <c r="N16" s="4" t="str">
        <f>IF(OR(A42&gt;0,A43&gt;0,A44&gt;0,A45&gt;0)," ",25)</f>
        <v xml:space="preserve"> </v>
      </c>
      <c r="O16" s="4" t="str">
        <f>IF(OR(A42&gt;0,A43&gt;0,A44&gt;0,A45&gt;0)," ",B29)</f>
        <v xml:space="preserve"> </v>
      </c>
      <c r="P16" s="62"/>
      <c r="Q16" s="103" t="str">
        <f>IF(P16&gt;0,IF(P16&gt;P17,"G"," ")," ")</f>
        <v xml:space="preserve"> </v>
      </c>
      <c r="R16" s="55"/>
      <c r="S16" s="4"/>
      <c r="T16" s="4"/>
      <c r="U16" s="4"/>
      <c r="V16" s="4"/>
      <c r="W16" s="4"/>
      <c r="X16" s="18"/>
      <c r="Y16" s="6"/>
      <c r="Z16" s="4"/>
      <c r="AA16" s="4"/>
      <c r="AB16" s="4"/>
      <c r="AC16" s="4"/>
      <c r="AD16" s="4"/>
      <c r="AE16" s="4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0">
        <f t="shared" si="2"/>
        <v>9</v>
      </c>
      <c r="AU16" s="4" t="str">
        <f>IF(X35="G",U34,U35)</f>
        <v xml:space="preserve"> </v>
      </c>
      <c r="AV16" s="17" t="str">
        <f>IF(X35="G",V34,V35)</f>
        <v xml:space="preserve"> </v>
      </c>
    </row>
    <row r="17" spans="1:48" x14ac:dyDescent="0.25">
      <c r="A17" s="24">
        <v>13</v>
      </c>
      <c r="B17" s="37"/>
      <c r="C17" s="119">
        <f>L11</f>
        <v>13</v>
      </c>
      <c r="D17" s="87">
        <f>D8</f>
        <v>4</v>
      </c>
      <c r="E17" s="87">
        <f>E9</f>
        <v>2</v>
      </c>
      <c r="F17" s="87">
        <f>F16</f>
        <v>1</v>
      </c>
      <c r="G17" s="88">
        <f t="shared" si="1"/>
        <v>1</v>
      </c>
      <c r="H17" s="89" t="s">
        <v>39</v>
      </c>
      <c r="I17" s="90">
        <f t="shared" si="0"/>
        <v>3</v>
      </c>
      <c r="K17" s="136"/>
      <c r="L17" s="35">
        <f>L16</f>
        <v>8</v>
      </c>
      <c r="M17" s="34" t="s">
        <v>5</v>
      </c>
      <c r="N17" s="2" t="str">
        <f>IF(OR(A42&gt;0,A43&gt;0,A44&gt;0,A45&gt;0)," ",8)</f>
        <v xml:space="preserve"> </v>
      </c>
      <c r="O17" s="2" t="str">
        <f>IF(OR(A42&gt;0,A43&gt;0,A44&gt;0,A45&gt;0)," ",B12)</f>
        <v xml:space="preserve"> </v>
      </c>
      <c r="P17" s="63"/>
      <c r="Q17" s="104" t="str">
        <f>IF(P17&gt;0,IF(P17&gt;P16,"G"," ")," ")</f>
        <v xml:space="preserve"> </v>
      </c>
      <c r="R17" s="56"/>
      <c r="S17" s="2"/>
      <c r="T17" s="2"/>
      <c r="U17" s="2"/>
      <c r="V17" s="2"/>
      <c r="W17" s="2"/>
      <c r="X17" s="2"/>
      <c r="Y17" s="7"/>
      <c r="Z17" s="50">
        <f>IF(C43&gt;0,C43,S18)</f>
        <v>1</v>
      </c>
      <c r="AA17" s="50" t="s">
        <v>4</v>
      </c>
      <c r="AB17" s="1" t="str">
        <f>IF(A43&gt;0,A12,IF(X15="G",U15,U14))</f>
        <v xml:space="preserve"> </v>
      </c>
      <c r="AC17" s="1" t="str">
        <f>IF(A43&gt;0,B12,IF(X15="G",V15,V14))</f>
        <v xml:space="preserve"> </v>
      </c>
      <c r="AD17" s="62"/>
      <c r="AE17" s="42" t="str">
        <f>IF(AD17&gt;0,IF(AD17&gt;AD18,"G"," ")," ")</f>
        <v xml:space="preserve"> </v>
      </c>
      <c r="AF17" s="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0">
        <f t="shared" si="2"/>
        <v>9</v>
      </c>
      <c r="AU17" s="4" t="str">
        <f>IF(X6="g",U7,U6)</f>
        <v xml:space="preserve"> </v>
      </c>
      <c r="AV17" s="17" t="str">
        <f>IF(X6="g",V7,V6)</f>
        <v xml:space="preserve"> </v>
      </c>
    </row>
    <row r="18" spans="1:48" ht="16.5" thickBot="1" x14ac:dyDescent="0.3">
      <c r="A18" s="24">
        <v>14</v>
      </c>
      <c r="B18" s="37"/>
      <c r="C18" s="118">
        <f>L32</f>
        <v>14</v>
      </c>
      <c r="D18" s="82">
        <f>D7</f>
        <v>5</v>
      </c>
      <c r="E18" s="82">
        <f>E15</f>
        <v>4</v>
      </c>
      <c r="F18" s="82">
        <f>F15</f>
        <v>2</v>
      </c>
      <c r="G18" s="52">
        <f t="shared" si="1"/>
        <v>1</v>
      </c>
      <c r="H18" s="18" t="s">
        <v>39</v>
      </c>
      <c r="I18" s="17">
        <f t="shared" si="0"/>
        <v>3</v>
      </c>
      <c r="K18" s="134" t="s">
        <v>22</v>
      </c>
      <c r="L18" s="49">
        <f>L25+1</f>
        <v>16</v>
      </c>
      <c r="M18" s="50" t="s">
        <v>4</v>
      </c>
      <c r="N18" s="4" t="str">
        <f>IF(OR(A42&gt;0,A43&gt;0,A44&gt;0,A45&gt;0)," ",17)</f>
        <v xml:space="preserve"> </v>
      </c>
      <c r="O18" s="4" t="str">
        <f>IF(OR(A42&gt;0,A43&gt;0,A44&gt;0,A45&gt;0)," ",B21)</f>
        <v xml:space="preserve"> </v>
      </c>
      <c r="P18" s="62"/>
      <c r="Q18" s="103" t="str">
        <f>IF(P18&gt;0,IF(P18&gt;P19,"G"," ")," ")</f>
        <v xml:space="preserve"> </v>
      </c>
      <c r="R18" s="54"/>
      <c r="S18" s="49">
        <f>IF(C42&gt;0,C42,L20)</f>
        <v>1</v>
      </c>
      <c r="T18" s="50" t="s">
        <v>4</v>
      </c>
      <c r="U18" s="1" t="str">
        <f>IF($A$42&gt;0,A20,IF(Q18="G",N18,N19))</f>
        <v xml:space="preserve"> </v>
      </c>
      <c r="V18" s="1" t="str">
        <f>IF($A$42&gt;0,B20,IF(Q18="G",O18,O19))</f>
        <v xml:space="preserve"> </v>
      </c>
      <c r="W18" s="62"/>
      <c r="X18" s="42" t="str">
        <f>IF(W18&gt;0,IF(W18&gt;W19,"G"," ")," ")</f>
        <v xml:space="preserve"> </v>
      </c>
      <c r="Y18" s="5"/>
      <c r="Z18" s="34">
        <f>Z17</f>
        <v>1</v>
      </c>
      <c r="AA18" s="34" t="s">
        <v>5</v>
      </c>
      <c r="AB18" s="2" t="str">
        <f>IF(A43&gt;0,A5,IF(X18="G",U18,U19))</f>
        <v xml:space="preserve"> </v>
      </c>
      <c r="AC18" s="2" t="str">
        <f>IF(A43&gt;0,B5,IF(X18="G",V18,V19))</f>
        <v xml:space="preserve"> </v>
      </c>
      <c r="AD18" s="63"/>
      <c r="AE18" s="43" t="str">
        <f>IF(AD18&gt;0,IF(AD18&gt;AD17,"G"," ")," ")</f>
        <v xml:space="preserve"> </v>
      </c>
      <c r="AF18" s="6"/>
      <c r="AG18" s="4"/>
      <c r="AH18" s="4"/>
      <c r="AI18" s="4"/>
      <c r="AJ18" s="4"/>
      <c r="AK18" s="4"/>
      <c r="AL18" s="4"/>
      <c r="AM18" s="4"/>
      <c r="AN18" s="137" t="s">
        <v>40</v>
      </c>
      <c r="AO18" s="137"/>
      <c r="AP18" s="137"/>
      <c r="AQ18" s="137"/>
      <c r="AR18" s="137"/>
      <c r="AS18" s="137"/>
      <c r="AT18" s="70">
        <f t="shared" si="2"/>
        <v>9</v>
      </c>
      <c r="AU18" s="4" t="str">
        <f>IF(X10="g",U11,U10)</f>
        <v xml:space="preserve"> </v>
      </c>
      <c r="AV18" s="17" t="str">
        <f>IF(X10="g",V11,V10)</f>
        <v xml:space="preserve"> </v>
      </c>
    </row>
    <row r="19" spans="1:48" ht="16.5" thickBot="1" x14ac:dyDescent="0.3">
      <c r="A19" s="24">
        <v>15</v>
      </c>
      <c r="B19" s="37"/>
      <c r="C19" s="119">
        <f>L24</f>
        <v>15</v>
      </c>
      <c r="D19" s="87">
        <f>D6</f>
        <v>8</v>
      </c>
      <c r="E19" s="87">
        <f>E14</f>
        <v>3</v>
      </c>
      <c r="F19" s="87">
        <f>F18</f>
        <v>2</v>
      </c>
      <c r="G19" s="88">
        <f t="shared" si="1"/>
        <v>1</v>
      </c>
      <c r="H19" s="89" t="s">
        <v>39</v>
      </c>
      <c r="I19" s="90">
        <f t="shared" si="0"/>
        <v>3</v>
      </c>
      <c r="K19" s="135"/>
      <c r="L19" s="35">
        <f>L18</f>
        <v>16</v>
      </c>
      <c r="M19" s="34" t="s">
        <v>5</v>
      </c>
      <c r="N19" s="2" t="str">
        <f>IF(OR(A42&gt;0,A43&gt;0,A44&gt;0,A45&gt;0)," ",16)</f>
        <v xml:space="preserve"> </v>
      </c>
      <c r="O19" s="2" t="str">
        <f>IF(OR(A42&gt;0,A43&gt;0,A44&gt;0,A45&gt;0)," ",B20)</f>
        <v xml:space="preserve"> </v>
      </c>
      <c r="P19" s="63"/>
      <c r="Q19" s="104" t="str">
        <f>IF(P19&gt;0,IF(P19&gt;P18,"G"," ")," ")</f>
        <v xml:space="preserve"> </v>
      </c>
      <c r="R19" s="55"/>
      <c r="S19" s="35">
        <f>S18</f>
        <v>1</v>
      </c>
      <c r="T19" s="34" t="s">
        <v>5</v>
      </c>
      <c r="U19" s="2" t="str">
        <f>IF($A$42&gt;0,A5,IF(Q21="G",N21,N20))</f>
        <v xml:space="preserve"> </v>
      </c>
      <c r="V19" s="2" t="str">
        <f>IF($A$42&gt;0,B5,IF(Q21="G",O21,O20))</f>
        <v xml:space="preserve"> </v>
      </c>
      <c r="W19" s="63"/>
      <c r="X19" s="43" t="str">
        <f>IF(W19&gt;0,IF(W19&gt;W18,"G"," ")," ")</f>
        <v xml:space="preserve"> </v>
      </c>
      <c r="Y19" s="6"/>
      <c r="Z19" s="4"/>
      <c r="AA19" s="4"/>
      <c r="AB19" s="4"/>
      <c r="AC19" s="4"/>
      <c r="AD19" s="4"/>
      <c r="AE19" s="18"/>
      <c r="AF19" s="6"/>
      <c r="AG19" s="4"/>
      <c r="AH19" s="4"/>
      <c r="AI19" s="4"/>
      <c r="AJ19" s="4"/>
      <c r="AK19" s="4"/>
      <c r="AL19" s="4"/>
      <c r="AM19" s="4"/>
      <c r="AN19" s="138" t="s">
        <v>7</v>
      </c>
      <c r="AO19" s="139"/>
      <c r="AP19" s="9" t="s">
        <v>1</v>
      </c>
      <c r="AQ19" s="9" t="s">
        <v>0</v>
      </c>
      <c r="AR19" s="9" t="s">
        <v>31</v>
      </c>
      <c r="AS19" s="10"/>
      <c r="AT19" s="70">
        <f t="shared" si="2"/>
        <v>9</v>
      </c>
      <c r="AU19" s="4" t="str">
        <f>IF(X30="g",U31,U30)</f>
        <v xml:space="preserve"> </v>
      </c>
      <c r="AV19" s="17" t="str">
        <f>IF(X30="g",V31,V30)</f>
        <v xml:space="preserve"> </v>
      </c>
    </row>
    <row r="20" spans="1:48" x14ac:dyDescent="0.25">
      <c r="A20" s="24">
        <v>16</v>
      </c>
      <c r="B20" s="73"/>
      <c r="C20" s="118">
        <f>L19</f>
        <v>16</v>
      </c>
      <c r="D20" s="82">
        <f>D5</f>
        <v>1</v>
      </c>
      <c r="E20" s="82">
        <f>E12</f>
        <v>1</v>
      </c>
      <c r="F20" s="82">
        <f>F17</f>
        <v>1</v>
      </c>
      <c r="G20" s="52">
        <f t="shared" si="1"/>
        <v>1</v>
      </c>
      <c r="H20" s="18" t="s">
        <v>39</v>
      </c>
      <c r="I20" s="17">
        <f t="shared" si="0"/>
        <v>3</v>
      </c>
      <c r="K20" s="135"/>
      <c r="L20" s="49">
        <f>IF(C41=0,1,C41)</f>
        <v>1</v>
      </c>
      <c r="M20" s="50" t="s">
        <v>4</v>
      </c>
      <c r="N20" s="4" t="str">
        <f>IF(OR(A42&gt;0,A43&gt;0,A44&gt;0,A45&gt;0)," ",32)</f>
        <v xml:space="preserve"> </v>
      </c>
      <c r="O20" s="4" t="str">
        <f>IF(OR(A42&gt;0,A43&gt;0,A44&gt;0,A45&gt;0)," ",B36)</f>
        <v xml:space="preserve"> </v>
      </c>
      <c r="P20" s="62"/>
      <c r="Q20" s="103" t="str">
        <f>IF(P20&gt;0,IF(P20&gt;P21,"G"," ")," ")</f>
        <v xml:space="preserve"> </v>
      </c>
      <c r="R20" s="55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18"/>
      <c r="AF20" s="6"/>
      <c r="AG20" s="4"/>
      <c r="AH20" s="4"/>
      <c r="AI20" s="4"/>
      <c r="AJ20" s="4"/>
      <c r="AK20" s="4"/>
      <c r="AL20" s="4"/>
      <c r="AM20" s="4"/>
      <c r="AN20" s="25">
        <f>IF(C45&gt;0,C45,AG13)</f>
        <v>1</v>
      </c>
      <c r="AO20" s="79" t="s">
        <v>4</v>
      </c>
      <c r="AP20" s="4">
        <f>IF(A45&gt;0,A5,IF(AL14="G",AI14,AI13))</f>
        <v>1</v>
      </c>
      <c r="AQ20" s="4" t="str">
        <f>IF(A45&gt;0,B5,IF(AL14="G",AJ14,AJ13))</f>
        <v>LA ROSA Louis</v>
      </c>
      <c r="AR20" s="96">
        <v>6</v>
      </c>
      <c r="AS20" s="80" t="str">
        <f>IF(AR20&gt;0,IF(AR20&gt;AR21,"G"," ")," ")</f>
        <v>G</v>
      </c>
      <c r="AT20" s="70">
        <f t="shared" si="2"/>
        <v>9</v>
      </c>
      <c r="AU20" s="4" t="str">
        <f>IF(X23="g",U22,U23)</f>
        <v xml:space="preserve"> </v>
      </c>
      <c r="AV20" s="17" t="str">
        <f>IF(X23="g",V22,V23)</f>
        <v xml:space="preserve"> </v>
      </c>
    </row>
    <row r="21" spans="1:48" ht="16.5" thickBot="1" x14ac:dyDescent="0.3">
      <c r="A21" s="24">
        <v>17</v>
      </c>
      <c r="B21" s="73"/>
      <c r="C21" s="119">
        <f>C20</f>
        <v>16</v>
      </c>
      <c r="D21" s="87">
        <f t="shared" ref="D21:D28" si="3">D5</f>
        <v>1</v>
      </c>
      <c r="E21" s="87">
        <f>E20</f>
        <v>1</v>
      </c>
      <c r="F21" s="87">
        <f>F20</f>
        <v>1</v>
      </c>
      <c r="G21" s="88">
        <f t="shared" si="1"/>
        <v>1</v>
      </c>
      <c r="H21" s="89" t="s">
        <v>39</v>
      </c>
      <c r="I21" s="90">
        <f t="shared" si="0"/>
        <v>3</v>
      </c>
      <c r="K21" s="136"/>
      <c r="L21" s="35">
        <f>L20</f>
        <v>1</v>
      </c>
      <c r="M21" s="34" t="s">
        <v>5</v>
      </c>
      <c r="N21" s="2" t="str">
        <f>IF(OR(A42&gt;0,A43&gt;0,A44&gt;0,A45&gt;0)," ",1)</f>
        <v xml:space="preserve"> </v>
      </c>
      <c r="O21" s="2" t="str">
        <f>IF(OR(A42&gt;0,A43&gt;0,A44&gt;0,A45&gt;0)," ",B5)</f>
        <v xml:space="preserve"> </v>
      </c>
      <c r="P21" s="63"/>
      <c r="Q21" s="104" t="str">
        <f>IF(P21&gt;0,IF(P21&gt;P20,"G"," ")," ")</f>
        <v xml:space="preserve"> </v>
      </c>
      <c r="R21" s="56"/>
      <c r="S21" s="2"/>
      <c r="T21" s="2"/>
      <c r="U21" s="2"/>
      <c r="V21" s="2"/>
      <c r="W21" s="2"/>
      <c r="X21" s="31"/>
      <c r="Y21" s="7"/>
      <c r="Z21" s="2"/>
      <c r="AA21" s="2"/>
      <c r="AB21" s="2"/>
      <c r="AC21" s="2"/>
      <c r="AD21" s="2"/>
      <c r="AE21" s="31"/>
      <c r="AF21" s="7"/>
      <c r="AG21" s="4"/>
      <c r="AH21" s="4"/>
      <c r="AI21" s="4"/>
      <c r="AJ21" s="4"/>
      <c r="AK21" s="4"/>
      <c r="AL21" s="4"/>
      <c r="AM21" s="4"/>
      <c r="AN21" s="25">
        <f>AN20+1</f>
        <v>2</v>
      </c>
      <c r="AO21" s="79" t="s">
        <v>5</v>
      </c>
      <c r="AP21" s="4">
        <f>IF(A45&gt;0,A6,IF(AL29="G",AI29,AI30))</f>
        <v>2</v>
      </c>
      <c r="AQ21" s="4" t="str">
        <f>IF(A45&gt;0,B6,IF(AL29="G",AJ29,AJ30))</f>
        <v>Bye</v>
      </c>
      <c r="AR21" s="95">
        <v>0</v>
      </c>
      <c r="AS21" s="48" t="str">
        <f>IF(AR21&gt;0,IF(AR21&gt;AR20,"G"," ")," ")</f>
        <v xml:space="preserve"> </v>
      </c>
      <c r="AT21" s="70">
        <f t="shared" si="2"/>
        <v>9</v>
      </c>
      <c r="AU21" s="4" t="str">
        <f>IF(X18="g",U19,U18)</f>
        <v xml:space="preserve"> </v>
      </c>
      <c r="AV21" s="17" t="str">
        <f>IF(X18="g",V19,V18)</f>
        <v xml:space="preserve"> </v>
      </c>
    </row>
    <row r="22" spans="1:48" ht="16.5" thickBot="1" x14ac:dyDescent="0.3">
      <c r="A22" s="24">
        <v>18</v>
      </c>
      <c r="B22" s="37"/>
      <c r="C22" s="118">
        <f>C19</f>
        <v>15</v>
      </c>
      <c r="D22" s="82">
        <f t="shared" si="3"/>
        <v>8</v>
      </c>
      <c r="E22" s="82">
        <f>E19</f>
        <v>3</v>
      </c>
      <c r="F22" s="82">
        <f>F19</f>
        <v>2</v>
      </c>
      <c r="G22" s="52">
        <f t="shared" si="1"/>
        <v>1</v>
      </c>
      <c r="H22" s="18" t="s">
        <v>39</v>
      </c>
      <c r="I22" s="17">
        <f t="shared" si="0"/>
        <v>3</v>
      </c>
      <c r="K22" s="125" t="s">
        <v>27</v>
      </c>
      <c r="L22" s="49">
        <f>L21+1</f>
        <v>2</v>
      </c>
      <c r="M22" s="50" t="s">
        <v>4</v>
      </c>
      <c r="N22" s="4" t="str">
        <f>IF(OR(A42&gt;0,A43&gt;0,A44&gt;0,A45&gt;0)," ",2)</f>
        <v xml:space="preserve"> </v>
      </c>
      <c r="O22" s="4" t="str">
        <f>IF(OR(A42&gt;0,A43&gt;0,A44&gt;0,A45&gt;0)," ",B6)</f>
        <v xml:space="preserve"> </v>
      </c>
      <c r="P22" s="64"/>
      <c r="Q22" s="105" t="str">
        <f>IF(P22&gt;0,IF(P22&gt;P23,"G"," ")," ")</f>
        <v xml:space="preserve"> </v>
      </c>
      <c r="R22" s="54"/>
      <c r="S22" s="49">
        <f>S26+1</f>
        <v>8</v>
      </c>
      <c r="T22" s="50" t="s">
        <v>4</v>
      </c>
      <c r="U22" s="1" t="str">
        <f>IF($A$42&gt;0,A6,IF(Q22="G",N22,N23))</f>
        <v xml:space="preserve"> </v>
      </c>
      <c r="V22" s="1" t="str">
        <f>IF($A$42&gt;0,B6,IF(Q22="G",O22,O23))</f>
        <v xml:space="preserve"> </v>
      </c>
      <c r="W22" s="64"/>
      <c r="X22" s="44" t="str">
        <f>IF(W22&gt;0,IF(W22&gt;W23,"G"," ")," ")</f>
        <v xml:space="preserve"> </v>
      </c>
      <c r="Y22" s="5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L22" s="4"/>
      <c r="AM22" s="4"/>
      <c r="AN22" s="138" t="s">
        <v>8</v>
      </c>
      <c r="AO22" s="139"/>
      <c r="AP22" s="9"/>
      <c r="AQ22" s="9"/>
      <c r="AR22" s="9" t="s">
        <v>31</v>
      </c>
      <c r="AS22" s="30"/>
      <c r="AT22" s="69">
        <v>17</v>
      </c>
      <c r="AU22" s="4" t="str">
        <f>IF(Q7="G",N6,N7)</f>
        <v xml:space="preserve"> </v>
      </c>
      <c r="AV22" s="17" t="str">
        <f>IF(Q7="G",O6,O7)</f>
        <v xml:space="preserve"> </v>
      </c>
    </row>
    <row r="23" spans="1:48" x14ac:dyDescent="0.25">
      <c r="A23" s="24">
        <v>19</v>
      </c>
      <c r="B23" s="37"/>
      <c r="C23" s="119">
        <f>C18</f>
        <v>14</v>
      </c>
      <c r="D23" s="87">
        <f t="shared" si="3"/>
        <v>5</v>
      </c>
      <c r="E23" s="87">
        <f>E18</f>
        <v>4</v>
      </c>
      <c r="F23" s="87">
        <f>F22</f>
        <v>2</v>
      </c>
      <c r="G23" s="88">
        <f t="shared" si="1"/>
        <v>1</v>
      </c>
      <c r="H23" s="89" t="s">
        <v>39</v>
      </c>
      <c r="I23" s="90">
        <f t="shared" si="0"/>
        <v>3</v>
      </c>
      <c r="K23" s="126"/>
      <c r="L23" s="35">
        <f>L22</f>
        <v>2</v>
      </c>
      <c r="M23" s="34" t="s">
        <v>5</v>
      </c>
      <c r="N23" s="2" t="str">
        <f>IF(OR(A42&gt;0,A43&gt;0,A44&gt;0,A45&gt;0)," ",31)</f>
        <v xml:space="preserve"> </v>
      </c>
      <c r="O23" s="2" t="str">
        <f>IF(OR(A42&gt;0,A43&gt;0,A44&gt;0,A45&gt;0)," ",B35)</f>
        <v xml:space="preserve"> </v>
      </c>
      <c r="P23" s="65"/>
      <c r="Q23" s="106" t="str">
        <f>IF(P23&gt;0,IF(P23&gt;P22,"G"," ")," ")</f>
        <v xml:space="preserve"> </v>
      </c>
      <c r="R23" s="55"/>
      <c r="S23" s="35">
        <f>S22</f>
        <v>8</v>
      </c>
      <c r="T23" s="34" t="s">
        <v>5</v>
      </c>
      <c r="U23" s="2" t="str">
        <f>IF($A$42&gt;0,A19,IF(Q25="G",N25,N24))</f>
        <v xml:space="preserve"> </v>
      </c>
      <c r="V23" s="2" t="str">
        <f>IF($A$42&gt;0,B19,IF(Q25="G",O25,O24))</f>
        <v xml:space="preserve"> </v>
      </c>
      <c r="W23" s="65"/>
      <c r="X23" s="45" t="str">
        <f>IF(W23&gt;0,IF(W23&gt;W22,"G"," ")," ")</f>
        <v xml:space="preserve"> </v>
      </c>
      <c r="Y23" s="6"/>
      <c r="Z23" s="4"/>
      <c r="AA23" s="4"/>
      <c r="AB23" s="4"/>
      <c r="AC23" s="4"/>
      <c r="AD23" s="4"/>
      <c r="AE23" s="4"/>
      <c r="AF23" s="6"/>
      <c r="AG23" s="4"/>
      <c r="AH23" s="4"/>
      <c r="AI23" s="4"/>
      <c r="AJ23" s="4"/>
      <c r="AK23" s="4"/>
      <c r="AL23" s="4"/>
      <c r="AM23" s="4"/>
      <c r="AN23" s="25">
        <f>AN21+1</f>
        <v>3</v>
      </c>
      <c r="AO23" s="79" t="s">
        <v>4</v>
      </c>
      <c r="AP23" s="4" t="str">
        <f>IF(AL29="G",AI30,AI29)</f>
        <v xml:space="preserve"> </v>
      </c>
      <c r="AQ23" s="4" t="str">
        <f>IF(AL29="G",AJ30,AJ29)</f>
        <v xml:space="preserve"> </v>
      </c>
      <c r="AR23" s="97"/>
      <c r="AS23" s="81" t="str">
        <f>IF(AR23&gt;0,IF(AR23&gt;AR24,"G"," ")," ")</f>
        <v xml:space="preserve"> </v>
      </c>
      <c r="AT23" s="69">
        <f t="shared" ref="AT23:AT37" si="4">$AT$22</f>
        <v>17</v>
      </c>
      <c r="AU23" s="4" t="str">
        <f>IF(Q9="G",N8,N9)</f>
        <v xml:space="preserve"> </v>
      </c>
      <c r="AV23" s="17" t="str">
        <f>IF(Q9="G",O8,O9)</f>
        <v xml:space="preserve"> </v>
      </c>
    </row>
    <row r="24" spans="1:48" x14ac:dyDescent="0.25">
      <c r="A24" s="24">
        <v>20</v>
      </c>
      <c r="B24" s="37"/>
      <c r="C24" s="118">
        <f>C17</f>
        <v>13</v>
      </c>
      <c r="D24" s="82">
        <f t="shared" si="3"/>
        <v>4</v>
      </c>
      <c r="E24" s="82">
        <f>E17</f>
        <v>2</v>
      </c>
      <c r="F24" s="82">
        <f>F21</f>
        <v>1</v>
      </c>
      <c r="G24" s="52">
        <f t="shared" si="1"/>
        <v>1</v>
      </c>
      <c r="H24" s="18" t="s">
        <v>39</v>
      </c>
      <c r="I24" s="17">
        <f t="shared" si="0"/>
        <v>3</v>
      </c>
      <c r="K24" s="126"/>
      <c r="L24" s="49">
        <f>L33+1</f>
        <v>15</v>
      </c>
      <c r="M24" s="50" t="s">
        <v>4</v>
      </c>
      <c r="N24" s="4" t="str">
        <f>IF(OR(A42&gt;0,A43&gt;0,A44&gt;0,A45&gt;0)," ",15)</f>
        <v xml:space="preserve"> </v>
      </c>
      <c r="O24" s="4" t="str">
        <f>IF(OR(A42&gt;0,A43&gt;0,A44&gt;0,A45&gt;0)," ",B19)</f>
        <v xml:space="preserve"> </v>
      </c>
      <c r="P24" s="64"/>
      <c r="Q24" s="105" t="str">
        <f>IF(P24&gt;0,IF(P24&gt;P25,"G"," ")," ")</f>
        <v xml:space="preserve"> </v>
      </c>
      <c r="R24" s="55"/>
      <c r="S24" s="4"/>
      <c r="T24" s="4"/>
      <c r="U24" s="4"/>
      <c r="V24" s="4"/>
      <c r="W24" s="4"/>
      <c r="X24" s="18"/>
      <c r="Y24" s="6"/>
      <c r="Z24" s="4"/>
      <c r="AA24" s="4"/>
      <c r="AB24" s="4"/>
      <c r="AC24" s="4"/>
      <c r="AD24" s="4"/>
      <c r="AE24" s="18"/>
      <c r="AF24" s="6"/>
      <c r="AG24" s="4"/>
      <c r="AH24" s="4"/>
      <c r="AI24" s="4"/>
      <c r="AJ24" s="4"/>
      <c r="AK24" s="4"/>
      <c r="AL24" s="4"/>
      <c r="AM24" s="4"/>
      <c r="AN24" s="26">
        <f>AN23</f>
        <v>3</v>
      </c>
      <c r="AO24" s="78" t="s">
        <v>5</v>
      </c>
      <c r="AP24" s="2" t="str">
        <f>IF(AL14="G",AI13,AI14)</f>
        <v xml:space="preserve"> </v>
      </c>
      <c r="AQ24" s="2" t="str">
        <f>IF(AL14="G",AJ13,AJ14)</f>
        <v xml:space="preserve"> </v>
      </c>
      <c r="AR24" s="61"/>
      <c r="AS24" s="40" t="str">
        <f>IF(AR24&gt;0,IF(AR24&gt;AR23,"G"," ")," ")</f>
        <v xml:space="preserve"> </v>
      </c>
      <c r="AT24" s="69">
        <f t="shared" si="4"/>
        <v>17</v>
      </c>
      <c r="AU24" s="4" t="str">
        <f>IF(Q11="G",N10,N11)</f>
        <v xml:space="preserve"> </v>
      </c>
      <c r="AV24" s="17" t="str">
        <f>IF(Q11="G",O10,O11)</f>
        <v xml:space="preserve"> </v>
      </c>
    </row>
    <row r="25" spans="1:48" x14ac:dyDescent="0.25">
      <c r="A25" s="24">
        <v>21</v>
      </c>
      <c r="B25" s="37"/>
      <c r="C25" s="119">
        <f>C16</f>
        <v>12</v>
      </c>
      <c r="D25" s="87">
        <f t="shared" si="3"/>
        <v>3</v>
      </c>
      <c r="E25" s="87">
        <f>E24</f>
        <v>2</v>
      </c>
      <c r="F25" s="87">
        <f>F24</f>
        <v>1</v>
      </c>
      <c r="G25" s="88">
        <f t="shared" si="1"/>
        <v>1</v>
      </c>
      <c r="H25" s="89" t="s">
        <v>39</v>
      </c>
      <c r="I25" s="90">
        <f t="shared" si="0"/>
        <v>3</v>
      </c>
      <c r="K25" s="127"/>
      <c r="L25" s="35">
        <f>L24</f>
        <v>15</v>
      </c>
      <c r="M25" s="34" t="s">
        <v>5</v>
      </c>
      <c r="N25" s="2" t="str">
        <f>IF(OR(A42&gt;0,A43&gt;0,A44&gt;0,A45&gt;0)," ",18)</f>
        <v xml:space="preserve"> </v>
      </c>
      <c r="O25" s="2" t="str">
        <f>IF(OR(A42&gt;0,A43&gt;0,A44&gt;0,A45&gt;0)," ",B22)</f>
        <v xml:space="preserve"> </v>
      </c>
      <c r="P25" s="65"/>
      <c r="Q25" s="106" t="str">
        <f>IF(P25&gt;0,IF(P25&gt;P24,"G"," ")," ")</f>
        <v xml:space="preserve"> </v>
      </c>
      <c r="R25" s="56"/>
      <c r="S25" s="2"/>
      <c r="T25" s="2"/>
      <c r="U25" s="2"/>
      <c r="V25" s="2"/>
      <c r="W25" s="2"/>
      <c r="X25" s="2"/>
      <c r="Y25" s="7"/>
      <c r="Z25" s="50">
        <f>Z9+1</f>
        <v>3</v>
      </c>
      <c r="AA25" s="50" t="s">
        <v>4</v>
      </c>
      <c r="AB25" s="1" t="str">
        <f>IF(A43&gt;0,A6,IF(X23="G",U23,U22))</f>
        <v xml:space="preserve"> </v>
      </c>
      <c r="AC25" s="1" t="str">
        <f>IF(A43&gt;0,B6,IF(X23="G",V23,V22))</f>
        <v xml:space="preserve"> </v>
      </c>
      <c r="AD25" s="64"/>
      <c r="AE25" s="44" t="str">
        <f>IF(AD25&gt;0,IF(AD25&gt;AD26,"G"," ")," ")</f>
        <v xml:space="preserve"> </v>
      </c>
      <c r="AF25" s="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9">
        <f t="shared" si="4"/>
        <v>17</v>
      </c>
      <c r="AU25" s="4" t="str">
        <f>IF(Q13="G",N12,N13)</f>
        <v xml:space="preserve"> </v>
      </c>
      <c r="AV25" s="17" t="str">
        <f>IF(Q13="G",O12,O13)</f>
        <v xml:space="preserve"> </v>
      </c>
    </row>
    <row r="26" spans="1:48" x14ac:dyDescent="0.25">
      <c r="A26" s="24">
        <v>22</v>
      </c>
      <c r="B26" s="37"/>
      <c r="C26" s="118">
        <f>C15</f>
        <v>11</v>
      </c>
      <c r="D26" s="82">
        <f t="shared" si="3"/>
        <v>6</v>
      </c>
      <c r="E26" s="82">
        <f>E23</f>
        <v>4</v>
      </c>
      <c r="F26" s="82">
        <f>F23</f>
        <v>2</v>
      </c>
      <c r="G26" s="52">
        <f t="shared" si="1"/>
        <v>1</v>
      </c>
      <c r="H26" s="18" t="s">
        <v>39</v>
      </c>
      <c r="I26" s="17">
        <f t="shared" si="0"/>
        <v>3</v>
      </c>
      <c r="K26" s="125" t="s">
        <v>28</v>
      </c>
      <c r="L26" s="49">
        <f>L35+1</f>
        <v>7</v>
      </c>
      <c r="M26" s="50" t="s">
        <v>4</v>
      </c>
      <c r="N26" s="4" t="str">
        <f>IF(OR(A42&gt;0,A43&gt;0,A44&gt;0,A45&gt;0)," ",7)</f>
        <v xml:space="preserve"> </v>
      </c>
      <c r="O26" s="4" t="str">
        <f>IF(OR(A42&gt;0,A43&gt;0,A44&gt;0,A45&gt;0)," ",B11)</f>
        <v xml:space="preserve"> </v>
      </c>
      <c r="P26" s="64"/>
      <c r="Q26" s="105" t="str">
        <f>IF(P26&gt;0,IF(P26&gt;P27,"G"," ")," ")</f>
        <v xml:space="preserve"> </v>
      </c>
      <c r="R26" s="54"/>
      <c r="S26" s="49">
        <f>S34+1</f>
        <v>7</v>
      </c>
      <c r="T26" s="50" t="s">
        <v>4</v>
      </c>
      <c r="U26" s="1" t="str">
        <f>IF($A$42&gt;0,A11,IF(Q26="G",N26,N27))</f>
        <v xml:space="preserve"> </v>
      </c>
      <c r="V26" s="1" t="str">
        <f>IF($A$42&gt;0,B11,IF(Q26="G",O26,O27))</f>
        <v xml:space="preserve"> </v>
      </c>
      <c r="W26" s="64"/>
      <c r="X26" s="44" t="str">
        <f>IF(W26&gt;0,IF(W26&gt;W27,"G"," ")," ")</f>
        <v xml:space="preserve"> </v>
      </c>
      <c r="Y26" s="5"/>
      <c r="Z26" s="26">
        <f>Z25</f>
        <v>3</v>
      </c>
      <c r="AA26" s="34" t="s">
        <v>5</v>
      </c>
      <c r="AB26" s="2" t="str">
        <f>IF(A43&gt;0,A11,IF(X26="G",U26,U27))</f>
        <v xml:space="preserve"> </v>
      </c>
      <c r="AC26" s="2" t="str">
        <f>IF(A43&gt;0,B11,IF(X26="G",V26,V27))</f>
        <v xml:space="preserve"> </v>
      </c>
      <c r="AD26" s="65"/>
      <c r="AE26" s="45" t="str">
        <f>IF(AD26&gt;0,IF(AD26&gt;AD25,"G"," ")," ")</f>
        <v xml:space="preserve"> </v>
      </c>
      <c r="AF26" s="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9">
        <f t="shared" si="4"/>
        <v>17</v>
      </c>
      <c r="AU26" s="4" t="str">
        <f>IF(Q15="G",N14,N15)</f>
        <v xml:space="preserve"> </v>
      </c>
      <c r="AV26" s="17" t="str">
        <f>IF(Q15="G",O14,O15)</f>
        <v xml:space="preserve"> </v>
      </c>
    </row>
    <row r="27" spans="1:48" ht="16.5" thickBot="1" x14ac:dyDescent="0.3">
      <c r="A27" s="24">
        <v>23</v>
      </c>
      <c r="B27" s="37"/>
      <c r="C27" s="119">
        <f>C14</f>
        <v>10</v>
      </c>
      <c r="D27" s="87">
        <f t="shared" si="3"/>
        <v>7</v>
      </c>
      <c r="E27" s="87">
        <f>E22</f>
        <v>3</v>
      </c>
      <c r="F27" s="87">
        <f>F26</f>
        <v>2</v>
      </c>
      <c r="G27" s="88">
        <f t="shared" si="1"/>
        <v>1</v>
      </c>
      <c r="H27" s="89" t="s">
        <v>39</v>
      </c>
      <c r="I27" s="90">
        <f t="shared" si="0"/>
        <v>3</v>
      </c>
      <c r="K27" s="126"/>
      <c r="L27" s="35">
        <f>L26</f>
        <v>7</v>
      </c>
      <c r="M27" s="34" t="s">
        <v>5</v>
      </c>
      <c r="N27" s="2" t="str">
        <f>IF(OR(A42&gt;0,A43&gt;0,A44&gt;0,A45&gt;0)," ",26)</f>
        <v xml:space="preserve"> </v>
      </c>
      <c r="O27" s="2" t="str">
        <f>IF(OR(A42&gt;0,A43&gt;0,A44&gt;0,A45&gt;0)," ",B30)</f>
        <v xml:space="preserve"> </v>
      </c>
      <c r="P27" s="65"/>
      <c r="Q27" s="106" t="str">
        <f>IF(P27&gt;0,IF(P27&gt;P26,"G"," ")," ")</f>
        <v xml:space="preserve"> </v>
      </c>
      <c r="R27" s="55"/>
      <c r="S27" s="35">
        <f>S26</f>
        <v>7</v>
      </c>
      <c r="T27" s="34" t="s">
        <v>5</v>
      </c>
      <c r="U27" s="2" t="str">
        <f>IF($A$42&gt;0,A14,IF(Q29="G",N29,N28))</f>
        <v xml:space="preserve"> </v>
      </c>
      <c r="V27" s="2" t="str">
        <f>IF($A$42&gt;0,B14,IF(Q29="G",O29,O28))</f>
        <v xml:space="preserve"> </v>
      </c>
      <c r="W27" s="65"/>
      <c r="X27" s="45" t="str">
        <f>IF(W27&gt;0,IF(W27&gt;W26,"G"," ")," ")</f>
        <v xml:space="preserve"> </v>
      </c>
      <c r="Y27" s="6"/>
      <c r="Z27" s="4"/>
      <c r="AA27" s="4"/>
      <c r="AB27" s="4"/>
      <c r="AC27" s="4"/>
      <c r="AD27" s="4"/>
      <c r="AE27" s="18"/>
      <c r="AF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9">
        <f t="shared" si="4"/>
        <v>17</v>
      </c>
      <c r="AU27" s="4" t="str">
        <f>IF(Q17="G",N16,N17)</f>
        <v xml:space="preserve"> </v>
      </c>
      <c r="AV27" s="17" t="str">
        <f>IF(Q17="G",O16,O17)</f>
        <v xml:space="preserve"> </v>
      </c>
    </row>
    <row r="28" spans="1:48" ht="16.5" thickBot="1" x14ac:dyDescent="0.3">
      <c r="A28" s="24">
        <v>24</v>
      </c>
      <c r="B28" s="37"/>
      <c r="C28" s="118">
        <f>C13</f>
        <v>9</v>
      </c>
      <c r="D28" s="82">
        <f t="shared" si="3"/>
        <v>2</v>
      </c>
      <c r="E28" s="82">
        <f>E20</f>
        <v>1</v>
      </c>
      <c r="F28" s="82">
        <f>F25</f>
        <v>1</v>
      </c>
      <c r="G28" s="52">
        <f t="shared" si="1"/>
        <v>1</v>
      </c>
      <c r="H28" s="18" t="s">
        <v>39</v>
      </c>
      <c r="I28" s="17">
        <f t="shared" si="0"/>
        <v>3</v>
      </c>
      <c r="K28" s="126"/>
      <c r="L28" s="49">
        <f>L15+1</f>
        <v>10</v>
      </c>
      <c r="M28" s="50" t="s">
        <v>4</v>
      </c>
      <c r="N28" s="4" t="str">
        <f>IF(OR(A42&gt;0,A43&gt;0,A44&gt;0,A45&gt;0)," ",10)</f>
        <v xml:space="preserve"> </v>
      </c>
      <c r="O28" s="4" t="str">
        <f>IF(OR(A42&gt;0,A43&gt;0,A44&gt;0,A45&gt;0)," ",B14)</f>
        <v xml:space="preserve"> </v>
      </c>
      <c r="P28" s="64"/>
      <c r="Q28" s="105" t="str">
        <f>IF(P28&gt;0,IF(P28&gt;P29,"G"," ")," ")</f>
        <v xml:space="preserve"> </v>
      </c>
      <c r="R28" s="55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18"/>
      <c r="AF28" s="6"/>
      <c r="AG28" s="8" t="s">
        <v>6</v>
      </c>
      <c r="AH28" s="9"/>
      <c r="AI28" s="9" t="s">
        <v>1</v>
      </c>
      <c r="AJ28" s="9" t="s">
        <v>0</v>
      </c>
      <c r="AK28" s="9" t="s">
        <v>31</v>
      </c>
      <c r="AL28" s="10" t="s">
        <v>3</v>
      </c>
      <c r="AM28" s="4"/>
      <c r="AN28" s="4"/>
      <c r="AO28" s="4"/>
      <c r="AP28" s="4"/>
      <c r="AQ28" s="4"/>
      <c r="AR28" s="4"/>
      <c r="AS28" s="4"/>
      <c r="AT28" s="69">
        <f t="shared" si="4"/>
        <v>17</v>
      </c>
      <c r="AU28" s="4" t="str">
        <f>IF(Q19="G",N18,N19)</f>
        <v xml:space="preserve"> </v>
      </c>
      <c r="AV28" s="17" t="str">
        <f>IF(Q19="G",O18,O19)</f>
        <v xml:space="preserve"> </v>
      </c>
    </row>
    <row r="29" spans="1:48" x14ac:dyDescent="0.25">
      <c r="A29" s="24">
        <v>25</v>
      </c>
      <c r="B29" s="37"/>
      <c r="C29" s="119">
        <f>C12</f>
        <v>8</v>
      </c>
      <c r="D29" s="87">
        <f>D12</f>
        <v>2</v>
      </c>
      <c r="E29" s="87">
        <f>E28</f>
        <v>1</v>
      </c>
      <c r="F29" s="87">
        <f>F28</f>
        <v>1</v>
      </c>
      <c r="G29" s="88">
        <f t="shared" si="1"/>
        <v>1</v>
      </c>
      <c r="H29" s="89" t="s">
        <v>39</v>
      </c>
      <c r="I29" s="90">
        <f t="shared" si="0"/>
        <v>3</v>
      </c>
      <c r="K29" s="127"/>
      <c r="L29" s="35">
        <f>L28</f>
        <v>10</v>
      </c>
      <c r="M29" s="34" t="s">
        <v>5</v>
      </c>
      <c r="N29" s="2" t="str">
        <f>IF(OR(A42&gt;0,A43&gt;0,A44&gt;0,A45&gt;0)," ",23)</f>
        <v xml:space="preserve"> </v>
      </c>
      <c r="O29" s="2" t="str">
        <f>IF(OR(A42&gt;0,A43&gt;0,A44&gt;0,A45&gt;0)," ",B27)</f>
        <v xml:space="preserve"> </v>
      </c>
      <c r="P29" s="65"/>
      <c r="Q29" s="106" t="str">
        <f>IF(P29&gt;0,IF(P29&gt;P28,"G"," ")," ")</f>
        <v xml:space="preserve"> </v>
      </c>
      <c r="R29" s="56"/>
      <c r="S29" s="2"/>
      <c r="T29" s="2"/>
      <c r="U29" s="2"/>
      <c r="V29" s="2"/>
      <c r="W29" s="2"/>
      <c r="X29" s="31"/>
      <c r="Y29" s="7"/>
      <c r="Z29" s="2"/>
      <c r="AA29" s="2"/>
      <c r="AB29" s="2"/>
      <c r="AC29" s="2"/>
      <c r="AD29" s="2"/>
      <c r="AE29" s="31"/>
      <c r="AF29" s="7"/>
      <c r="AG29" s="25">
        <f>AG13+1</f>
        <v>2</v>
      </c>
      <c r="AH29" s="77" t="s">
        <v>4</v>
      </c>
      <c r="AI29" s="4" t="str">
        <f>IF(A44&gt;0,A6,IF(AE25="G",AB25,AB26))</f>
        <v xml:space="preserve"> </v>
      </c>
      <c r="AJ29" s="4" t="str">
        <f>IF(A44&gt;0,B6,IF(AE25="G",AC25,AC26))</f>
        <v xml:space="preserve"> </v>
      </c>
      <c r="AK29" s="95"/>
      <c r="AL29" s="48" t="str">
        <f>IF(AK29&gt;0,IF(AK29&gt;AK30,"G"," ")," ")</f>
        <v xml:space="preserve"> </v>
      </c>
      <c r="AM29" s="4"/>
      <c r="AN29" s="4"/>
      <c r="AO29" s="4"/>
      <c r="AP29" s="4"/>
      <c r="AQ29" s="4"/>
      <c r="AR29" s="4"/>
      <c r="AS29" s="4"/>
      <c r="AT29" s="69">
        <f t="shared" si="4"/>
        <v>17</v>
      </c>
      <c r="AU29" s="4" t="str">
        <f>IF(Q21="G",N20,N21)</f>
        <v xml:space="preserve"> </v>
      </c>
      <c r="AV29" s="17" t="str">
        <f>IF(Q21="G",O20,O21)</f>
        <v xml:space="preserve"> </v>
      </c>
    </row>
    <row r="30" spans="1:48" x14ac:dyDescent="0.25">
      <c r="A30" s="24">
        <v>26</v>
      </c>
      <c r="B30" s="37"/>
      <c r="C30" s="118">
        <f>C11</f>
        <v>7</v>
      </c>
      <c r="D30" s="82">
        <f>D27</f>
        <v>7</v>
      </c>
      <c r="E30" s="82">
        <f>E27</f>
        <v>3</v>
      </c>
      <c r="F30" s="82">
        <f>F27</f>
        <v>2</v>
      </c>
      <c r="G30" s="52">
        <f t="shared" si="1"/>
        <v>1</v>
      </c>
      <c r="H30" s="18" t="s">
        <v>39</v>
      </c>
      <c r="I30" s="17">
        <f t="shared" si="0"/>
        <v>3</v>
      </c>
      <c r="K30" s="128" t="s">
        <v>29</v>
      </c>
      <c r="L30" s="49">
        <f>L23+1</f>
        <v>3</v>
      </c>
      <c r="M30" s="50" t="s">
        <v>4</v>
      </c>
      <c r="N30" s="4" t="str">
        <f>IF(OR(A42&gt;0,A43&gt;0,A44&gt;0,A45&gt;0)," ",3)</f>
        <v xml:space="preserve"> </v>
      </c>
      <c r="O30" s="4" t="str">
        <f>IF(OR(A42&gt;0,A43&gt;0,A44&gt;0,A45&gt;0)," ",B7)</f>
        <v xml:space="preserve"> </v>
      </c>
      <c r="P30" s="66"/>
      <c r="Q30" s="107" t="str">
        <f>IF(P30&gt;0,IF(P30&gt;P31,"G"," ")," ")</f>
        <v xml:space="preserve"> </v>
      </c>
      <c r="R30" s="54"/>
      <c r="S30" s="49">
        <f>S10+1</f>
        <v>5</v>
      </c>
      <c r="T30" s="50" t="s">
        <v>4</v>
      </c>
      <c r="U30" s="1" t="str">
        <f>IF($A$42&gt;0,A7,IF(Q30="G",N30,N31))</f>
        <v xml:space="preserve"> </v>
      </c>
      <c r="V30" s="1" t="str">
        <f>IF($A$42&gt;0,B7,IF(Q30="G",O30,O31))</f>
        <v xml:space="preserve"> </v>
      </c>
      <c r="W30" s="66"/>
      <c r="X30" s="46" t="str">
        <f>IF(W30&gt;0,IF(W30&gt;W31,"G"," ")," ")</f>
        <v xml:space="preserve"> </v>
      </c>
      <c r="Y30" s="5"/>
      <c r="Z30" s="51"/>
      <c r="AA30" s="1"/>
      <c r="AB30" s="1"/>
      <c r="AC30" s="1"/>
      <c r="AD30" s="1"/>
      <c r="AE30" s="1"/>
      <c r="AF30" s="5"/>
      <c r="AG30" s="26">
        <f>AG29</f>
        <v>2</v>
      </c>
      <c r="AH30" s="78" t="s">
        <v>5</v>
      </c>
      <c r="AI30" s="2" t="str">
        <f>IF(A44&gt;0,A7,IF(AE33="G",AB33,AB34))</f>
        <v xml:space="preserve"> </v>
      </c>
      <c r="AJ30" s="2" t="str">
        <f>IF(A44&gt;0,B7,IF(AE33="G",AC33,AC34))</f>
        <v xml:space="preserve"> </v>
      </c>
      <c r="AK30" s="67"/>
      <c r="AL30" s="47" t="str">
        <f>IF(AK30&gt;0,IF(AK30&gt;AK29,"G"," ")," ")</f>
        <v xml:space="preserve"> </v>
      </c>
      <c r="AM30" s="4"/>
      <c r="AN30" s="4"/>
      <c r="AO30" s="4"/>
      <c r="AP30" s="4"/>
      <c r="AQ30" s="4"/>
      <c r="AR30" s="4"/>
      <c r="AS30" s="4"/>
      <c r="AT30" s="69">
        <f t="shared" si="4"/>
        <v>17</v>
      </c>
      <c r="AU30" s="4" t="str">
        <f>IF(Q23="G",N22,N23)</f>
        <v xml:space="preserve"> </v>
      </c>
      <c r="AV30" s="17" t="str">
        <f>IF(Q23="G",O22,O23)</f>
        <v xml:space="preserve"> </v>
      </c>
    </row>
    <row r="31" spans="1:48" x14ac:dyDescent="0.25">
      <c r="A31" s="24">
        <v>27</v>
      </c>
      <c r="B31" s="37"/>
      <c r="C31" s="119">
        <f>C10</f>
        <v>6</v>
      </c>
      <c r="D31" s="87">
        <f>D26</f>
        <v>6</v>
      </c>
      <c r="E31" s="87">
        <f>E23</f>
        <v>4</v>
      </c>
      <c r="F31" s="87">
        <f>F30</f>
        <v>2</v>
      </c>
      <c r="G31" s="88">
        <f t="shared" si="1"/>
        <v>1</v>
      </c>
      <c r="H31" s="89" t="s">
        <v>39</v>
      </c>
      <c r="I31" s="90">
        <f t="shared" si="0"/>
        <v>3</v>
      </c>
      <c r="K31" s="129"/>
      <c r="L31" s="35">
        <f>L30</f>
        <v>3</v>
      </c>
      <c r="M31" s="34" t="s">
        <v>5</v>
      </c>
      <c r="N31" s="2" t="str">
        <f>IF(OR(A42&gt;0,A43&gt;0,A44&gt;0,A45&gt;0)," ",30)</f>
        <v xml:space="preserve"> </v>
      </c>
      <c r="O31" s="2" t="str">
        <f>IF(OR(A42&gt;0,A43&gt;0,A44&gt;0,A45&gt;0)," ",B34)</f>
        <v xml:space="preserve"> </v>
      </c>
      <c r="P31" s="67"/>
      <c r="Q31" s="108" t="str">
        <f>IF(P31&gt;0,IF(P31&gt;P30,"G"," ")," ")</f>
        <v xml:space="preserve"> </v>
      </c>
      <c r="R31" s="55"/>
      <c r="S31" s="35">
        <f>S30</f>
        <v>5</v>
      </c>
      <c r="T31" s="34" t="s">
        <v>5</v>
      </c>
      <c r="U31" s="2" t="str">
        <f>IF($A$42&gt;0,A18,IF(Q33="G",N33,N32))</f>
        <v xml:space="preserve"> </v>
      </c>
      <c r="V31" s="2" t="str">
        <f>IF($A$42&gt;0,B18,IF(Q33="G",O33,O32))</f>
        <v xml:space="preserve"> </v>
      </c>
      <c r="W31" s="67"/>
      <c r="X31" s="47" t="str">
        <f>IF(W31&gt;0,IF(W31&gt;W30,"G"," ")," ")</f>
        <v xml:space="preserve"> </v>
      </c>
      <c r="Y31" s="6"/>
      <c r="Z31" s="52"/>
      <c r="AA31" s="4"/>
      <c r="AB31" s="4"/>
      <c r="AC31" s="4"/>
      <c r="AD31" s="4"/>
      <c r="AE31" s="4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69">
        <f t="shared" si="4"/>
        <v>17</v>
      </c>
      <c r="AU31" s="4" t="str">
        <f>IF(Q25="G",N24,N25)</f>
        <v xml:space="preserve"> </v>
      </c>
      <c r="AV31" s="17" t="str">
        <f>IF(Q25="G",O24,O25)</f>
        <v xml:space="preserve"> </v>
      </c>
    </row>
    <row r="32" spans="1:48" x14ac:dyDescent="0.25">
      <c r="A32" s="24">
        <v>28</v>
      </c>
      <c r="B32" s="37"/>
      <c r="C32" s="118">
        <f>C9</f>
        <v>5</v>
      </c>
      <c r="D32" s="82">
        <f>D9</f>
        <v>3</v>
      </c>
      <c r="E32" s="82">
        <f>E25</f>
        <v>2</v>
      </c>
      <c r="F32" s="82">
        <f>F29</f>
        <v>1</v>
      </c>
      <c r="G32" s="52">
        <f t="shared" si="1"/>
        <v>1</v>
      </c>
      <c r="H32" s="18" t="s">
        <v>39</v>
      </c>
      <c r="I32" s="17">
        <f t="shared" si="0"/>
        <v>3</v>
      </c>
      <c r="K32" s="129"/>
      <c r="L32" s="49">
        <f>L11+1</f>
        <v>14</v>
      </c>
      <c r="M32" s="50" t="s">
        <v>4</v>
      </c>
      <c r="N32" s="4" t="str">
        <f>IF(OR(A42&gt;0,A43&gt;0,A44&gt;0,A45&gt;0)," ",14)</f>
        <v xml:space="preserve"> </v>
      </c>
      <c r="O32" s="4" t="str">
        <f>IF(OR(A42&gt;0,A43&gt;0,A44&gt;0,A45&gt;0)," ",B18)</f>
        <v xml:space="preserve"> </v>
      </c>
      <c r="P32" s="66"/>
      <c r="Q32" s="107" t="str">
        <f>IF(P32&gt;0,IF(P32&gt;P33,"G"," ")," ")</f>
        <v xml:space="preserve"> </v>
      </c>
      <c r="R32" s="55"/>
      <c r="S32" s="4"/>
      <c r="T32" s="4"/>
      <c r="U32" s="4"/>
      <c r="V32" s="4"/>
      <c r="W32" s="4"/>
      <c r="X32" s="18"/>
      <c r="Y32" s="6"/>
      <c r="Z32" s="52"/>
      <c r="AA32" s="4"/>
      <c r="AB32" s="4"/>
      <c r="AC32" s="4"/>
      <c r="AD32" s="4"/>
      <c r="AE32" s="18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9">
        <f t="shared" si="4"/>
        <v>17</v>
      </c>
      <c r="AU32" s="4" t="str">
        <f>IF(Q27="G",N26,N27)</f>
        <v xml:space="preserve"> </v>
      </c>
      <c r="AV32" s="17" t="str">
        <f>IF(Q27="G",O26,O27)</f>
        <v xml:space="preserve"> </v>
      </c>
    </row>
    <row r="33" spans="1:48" x14ac:dyDescent="0.25">
      <c r="A33" s="24">
        <v>29</v>
      </c>
      <c r="B33" s="37"/>
      <c r="C33" s="119">
        <f>C8</f>
        <v>4</v>
      </c>
      <c r="D33" s="87">
        <f>D8</f>
        <v>4</v>
      </c>
      <c r="E33" s="87">
        <f>E25</f>
        <v>2</v>
      </c>
      <c r="F33" s="87">
        <f>F32</f>
        <v>1</v>
      </c>
      <c r="G33" s="88">
        <f t="shared" si="1"/>
        <v>1</v>
      </c>
      <c r="H33" s="89" t="s">
        <v>39</v>
      </c>
      <c r="I33" s="90">
        <f t="shared" si="0"/>
        <v>3</v>
      </c>
      <c r="K33" s="130"/>
      <c r="L33" s="35">
        <f>L32</f>
        <v>14</v>
      </c>
      <c r="M33" s="34" t="s">
        <v>5</v>
      </c>
      <c r="N33" s="2" t="str">
        <f>IF(OR(A42&gt;0,A43&gt;0,A44&gt;0,A45&gt;0)," ",19)</f>
        <v xml:space="preserve"> </v>
      </c>
      <c r="O33" s="2" t="str">
        <f>IF(OR(A42&gt;0,A43&gt;0,A44&gt;0,A45&gt;0)," ",B23)</f>
        <v xml:space="preserve"> </v>
      </c>
      <c r="P33" s="67"/>
      <c r="Q33" s="108" t="str">
        <f>IF(P33&gt;0,IF(P33&gt;P32,"G"," ")," ")</f>
        <v xml:space="preserve"> </v>
      </c>
      <c r="R33" s="56"/>
      <c r="S33" s="2"/>
      <c r="T33" s="2"/>
      <c r="U33" s="2"/>
      <c r="V33" s="2"/>
      <c r="W33" s="2"/>
      <c r="X33" s="2"/>
      <c r="Y33" s="7"/>
      <c r="Z33" s="27">
        <f>Z25+1</f>
        <v>4</v>
      </c>
      <c r="AA33" s="50" t="s">
        <v>4</v>
      </c>
      <c r="AB33" s="1" t="str">
        <f>IF(A43&gt;0,A7,IF(X30="G",U30,U31))</f>
        <v xml:space="preserve"> </v>
      </c>
      <c r="AC33" s="1" t="str">
        <f>IF(A43&gt;0,B7,IF(X30="G",V30,V31))</f>
        <v xml:space="preserve"> </v>
      </c>
      <c r="AD33" s="66"/>
      <c r="AE33" s="46" t="str">
        <f>IF(AD33&gt;0,IF(AD33&gt;AD34,"G"," ")," ")</f>
        <v xml:space="preserve"> </v>
      </c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9">
        <f t="shared" si="4"/>
        <v>17</v>
      </c>
      <c r="AU33" s="4" t="str">
        <f>IF(Q29="G",N28,N29)</f>
        <v xml:space="preserve"> </v>
      </c>
      <c r="AV33" s="17" t="str">
        <f>IF(Q29="G",O28,O29)</f>
        <v xml:space="preserve"> </v>
      </c>
    </row>
    <row r="34" spans="1:48" x14ac:dyDescent="0.25">
      <c r="A34" s="24">
        <v>30</v>
      </c>
      <c r="B34" s="37"/>
      <c r="C34" s="118">
        <f>C7</f>
        <v>3</v>
      </c>
      <c r="D34" s="82">
        <f>D7</f>
        <v>5</v>
      </c>
      <c r="E34" s="82">
        <f>E23</f>
        <v>4</v>
      </c>
      <c r="F34" s="82">
        <f>F31</f>
        <v>2</v>
      </c>
      <c r="G34" s="52">
        <f t="shared" si="1"/>
        <v>1</v>
      </c>
      <c r="H34" s="18" t="s">
        <v>39</v>
      </c>
      <c r="I34" s="17">
        <f t="shared" si="0"/>
        <v>3</v>
      </c>
      <c r="K34" s="128" t="s">
        <v>30</v>
      </c>
      <c r="L34" s="49">
        <f>L9+1</f>
        <v>6</v>
      </c>
      <c r="M34" s="50" t="s">
        <v>4</v>
      </c>
      <c r="N34" s="4" t="str">
        <f>IF(OR(A42&gt;0,A43&gt;0,A44&gt;0,A45&gt;0)," ",6)</f>
        <v xml:space="preserve"> </v>
      </c>
      <c r="O34" s="4" t="str">
        <f>IF(OR(A42&gt;0,A43&gt;0,A44&gt;0,A45&gt;0)," ",B10)</f>
        <v xml:space="preserve"> </v>
      </c>
      <c r="P34" s="66"/>
      <c r="Q34" s="107" t="str">
        <f>IF(P34&gt;0,IF(P34&gt;P35,"G"," ")," ")</f>
        <v xml:space="preserve"> </v>
      </c>
      <c r="R34" s="54"/>
      <c r="S34" s="49">
        <f>S30+1</f>
        <v>6</v>
      </c>
      <c r="T34" s="50" t="s">
        <v>4</v>
      </c>
      <c r="U34" s="1" t="str">
        <f>IF($A$42&gt;0,A10,IF(Q34="G",N34,N35))</f>
        <v xml:space="preserve"> </v>
      </c>
      <c r="V34" s="1" t="str">
        <f>IF($A$42&gt;0,B10,IF(Q34="G",O34,O35))</f>
        <v xml:space="preserve"> </v>
      </c>
      <c r="W34" s="66"/>
      <c r="X34" s="46" t="str">
        <f>IF(W34&gt;0,IF(W34&gt;W35,"G"," ")," ")</f>
        <v xml:space="preserve"> </v>
      </c>
      <c r="Y34" s="5"/>
      <c r="Z34" s="26">
        <f>Z33</f>
        <v>4</v>
      </c>
      <c r="AA34" s="34" t="s">
        <v>5</v>
      </c>
      <c r="AB34" s="2" t="str">
        <f>IF(A43&gt;0,A10,IF(X35="G",U35,U34))</f>
        <v xml:space="preserve"> </v>
      </c>
      <c r="AC34" s="2" t="str">
        <f>IF(A43&gt;0,B10,IF(X35="G",V35,V34))</f>
        <v xml:space="preserve"> </v>
      </c>
      <c r="AD34" s="67"/>
      <c r="AE34" s="47" t="str">
        <f>IF(AD34&gt;0,IF(AD34&gt;AD33,"G"," ")," ")</f>
        <v xml:space="preserve"> </v>
      </c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>
        <f t="shared" si="4"/>
        <v>17</v>
      </c>
      <c r="AU34" s="4" t="str">
        <f>IF(Q31="G",N30,N31)</f>
        <v xml:space="preserve"> </v>
      </c>
      <c r="AV34" s="17" t="str">
        <f>IF(Q31="G",O30,O31)</f>
        <v xml:space="preserve"> </v>
      </c>
    </row>
    <row r="35" spans="1:48" x14ac:dyDescent="0.25">
      <c r="A35" s="24">
        <v>31</v>
      </c>
      <c r="B35" s="37"/>
      <c r="C35" s="119">
        <f>C6</f>
        <v>2</v>
      </c>
      <c r="D35" s="87">
        <f>D6</f>
        <v>8</v>
      </c>
      <c r="E35" s="87">
        <f>E30</f>
        <v>3</v>
      </c>
      <c r="F35" s="87">
        <f>F34</f>
        <v>2</v>
      </c>
      <c r="G35" s="88">
        <f t="shared" si="1"/>
        <v>1</v>
      </c>
      <c r="H35" s="89" t="s">
        <v>39</v>
      </c>
      <c r="I35" s="90">
        <f t="shared" si="0"/>
        <v>3</v>
      </c>
      <c r="K35" s="129"/>
      <c r="L35" s="35">
        <f>L34</f>
        <v>6</v>
      </c>
      <c r="M35" s="34" t="s">
        <v>5</v>
      </c>
      <c r="N35" s="2" t="str">
        <f>IF(OR(A42&gt;0,A43&gt;0,A44&gt;0,A45&gt;0)," ",27)</f>
        <v xml:space="preserve"> </v>
      </c>
      <c r="O35" s="2" t="str">
        <f>IF(OR(A42&gt;0,A43&gt;0,A44&gt;0,A45&gt;0)," ",B31)</f>
        <v xml:space="preserve"> </v>
      </c>
      <c r="P35" s="67"/>
      <c r="Q35" s="108" t="str">
        <f>IF(P35&gt;0,IF(P35&gt;P34,"G"," ")," ")</f>
        <v xml:space="preserve"> </v>
      </c>
      <c r="R35" s="55"/>
      <c r="S35" s="35">
        <f>S34</f>
        <v>6</v>
      </c>
      <c r="T35" s="34" t="s">
        <v>5</v>
      </c>
      <c r="U35" s="2" t="str">
        <f>IF($A$42&gt;0,A15,IF(Q37="G",N37,N36))</f>
        <v xml:space="preserve"> </v>
      </c>
      <c r="V35" s="2" t="str">
        <f>IF($A$42&gt;0,B15,IF(Q37="G",O37,O36))</f>
        <v xml:space="preserve"> </v>
      </c>
      <c r="W35" s="67"/>
      <c r="X35" s="47" t="str">
        <f>IF(W35&gt;0,IF(W35&gt;W34,"G"," ")," ")</f>
        <v xml:space="preserve"> </v>
      </c>
      <c r="Y35" s="6"/>
      <c r="Z35" s="52"/>
      <c r="AA35" s="4"/>
      <c r="AB35" s="4"/>
      <c r="AC35" s="4"/>
      <c r="AD35" s="4"/>
      <c r="AE35" s="18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9">
        <f t="shared" si="4"/>
        <v>17</v>
      </c>
      <c r="AU35" s="4" t="str">
        <f>IF(Q33="G",N32,N33)</f>
        <v xml:space="preserve"> </v>
      </c>
      <c r="AV35" s="17" t="str">
        <f>IF(Q33="G",O32,O33)</f>
        <v xml:space="preserve"> </v>
      </c>
    </row>
    <row r="36" spans="1:48" ht="16.5" thickBot="1" x14ac:dyDescent="0.3">
      <c r="A36" s="29">
        <v>32</v>
      </c>
      <c r="B36" s="38"/>
      <c r="C36" s="120">
        <f>C5</f>
        <v>1</v>
      </c>
      <c r="D36" s="85">
        <f>D5</f>
        <v>1</v>
      </c>
      <c r="E36" s="85">
        <f>E29</f>
        <v>1</v>
      </c>
      <c r="F36" s="85">
        <f>F33</f>
        <v>1</v>
      </c>
      <c r="G36" s="86">
        <f t="shared" si="1"/>
        <v>1</v>
      </c>
      <c r="H36" s="32" t="s">
        <v>39</v>
      </c>
      <c r="I36" s="22">
        <f t="shared" si="0"/>
        <v>3</v>
      </c>
      <c r="K36" s="129"/>
      <c r="L36" s="49">
        <f>L29+1</f>
        <v>11</v>
      </c>
      <c r="M36" s="50" t="s">
        <v>4</v>
      </c>
      <c r="N36" s="4" t="str">
        <f>IF(OR(A42&gt;0,A43&gt;0,A44&gt;0,A45&gt;0)," ",11)</f>
        <v xml:space="preserve"> </v>
      </c>
      <c r="O36" s="4" t="str">
        <f>IF(OR(A42&gt;0,A43&gt;0,A44&gt;0,A45&gt;0)," ",B15)</f>
        <v xml:space="preserve"> </v>
      </c>
      <c r="P36" s="66"/>
      <c r="Q36" s="107" t="str">
        <f>IF(P36&gt;0,IF(P36&gt;P37,"G"," ")," ")</f>
        <v xml:space="preserve"> </v>
      </c>
      <c r="R36" s="55"/>
      <c r="S36" s="4"/>
      <c r="T36" s="4"/>
      <c r="U36" s="4"/>
      <c r="V36" s="4"/>
      <c r="W36" s="4"/>
      <c r="X36" s="4"/>
      <c r="Y36" s="6"/>
      <c r="Z36" s="52"/>
      <c r="AA36" s="4"/>
      <c r="AB36" s="4"/>
      <c r="AC36" s="4"/>
      <c r="AD36" s="4"/>
      <c r="AE36" s="18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69">
        <f t="shared" si="4"/>
        <v>17</v>
      </c>
      <c r="AU36" s="4" t="str">
        <f>IF(Q35="G",N34,N35)</f>
        <v xml:space="preserve"> </v>
      </c>
      <c r="AV36" s="17" t="str">
        <f>IF(Q35="G",O34,O35)</f>
        <v xml:space="preserve"> </v>
      </c>
    </row>
    <row r="37" spans="1:48" ht="16.5" thickBot="1" x14ac:dyDescent="0.3">
      <c r="K37" s="131"/>
      <c r="L37" s="109">
        <f>L36</f>
        <v>11</v>
      </c>
      <c r="M37" s="71" t="s">
        <v>5</v>
      </c>
      <c r="N37" s="21" t="str">
        <f>IF(OR(A42&gt;0,A43&gt;0,A44&gt;0,A45&gt;0)," ",22)</f>
        <v xml:space="preserve"> </v>
      </c>
      <c r="O37" s="21" t="str">
        <f>IF(OR(A42&gt;0,A43&gt;0,A44&gt;0,A45&gt;0)," ",B26)</f>
        <v xml:space="preserve"> </v>
      </c>
      <c r="P37" s="74"/>
      <c r="Q37" s="110" t="str">
        <f>IF(P37&gt;0,IF(P37&gt;P36,"G"," ")," ")</f>
        <v xml:space="preserve"> </v>
      </c>
      <c r="R37" s="57"/>
      <c r="S37" s="21"/>
      <c r="T37" s="21"/>
      <c r="U37" s="21"/>
      <c r="V37" s="21"/>
      <c r="W37" s="21"/>
      <c r="X37" s="21"/>
      <c r="Y37" s="23"/>
      <c r="Z37" s="86"/>
      <c r="AA37" s="21"/>
      <c r="AB37" s="21"/>
      <c r="AC37" s="21"/>
      <c r="AD37" s="21"/>
      <c r="AE37" s="32"/>
      <c r="AF37" s="2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111">
        <f t="shared" si="4"/>
        <v>17</v>
      </c>
      <c r="AU37" s="21" t="str">
        <f>IF(Q37="G",N36,N37)</f>
        <v xml:space="preserve"> </v>
      </c>
      <c r="AV37" s="22" t="str">
        <f>IF(Q37="G",O36,O37)</f>
        <v xml:space="preserve"> </v>
      </c>
    </row>
    <row r="40" spans="1:48" ht="39.950000000000003" customHeight="1" thickBot="1" x14ac:dyDescent="0.3">
      <c r="A40" s="132" t="s">
        <v>41</v>
      </c>
      <c r="B40" s="132"/>
      <c r="C40" s="132" t="s">
        <v>42</v>
      </c>
      <c r="D40" s="133"/>
      <c r="E40" s="133"/>
    </row>
    <row r="41" spans="1:48" ht="16.5" thickBot="1" x14ac:dyDescent="0.3">
      <c r="A41" s="112"/>
      <c r="B41" s="113" t="s">
        <v>36</v>
      </c>
      <c r="C41" s="122"/>
      <c r="D41" s="123"/>
      <c r="E41" s="124"/>
    </row>
    <row r="42" spans="1:48" ht="16.5" thickBot="1" x14ac:dyDescent="0.3">
      <c r="A42" s="68"/>
      <c r="B42" s="114" t="s">
        <v>32</v>
      </c>
      <c r="C42" s="122"/>
      <c r="D42" s="123"/>
      <c r="E42" s="124"/>
    </row>
    <row r="43" spans="1:48" ht="16.5" thickBot="1" x14ac:dyDescent="0.3">
      <c r="A43" s="68"/>
      <c r="B43" s="115" t="s">
        <v>33</v>
      </c>
      <c r="C43" s="122"/>
      <c r="D43" s="123"/>
      <c r="E43" s="124"/>
    </row>
    <row r="44" spans="1:48" ht="16.5" thickBot="1" x14ac:dyDescent="0.3">
      <c r="A44" s="68"/>
      <c r="B44" s="115" t="s">
        <v>34</v>
      </c>
      <c r="C44" s="122"/>
      <c r="D44" s="123"/>
      <c r="E44" s="124"/>
    </row>
    <row r="45" spans="1:48" ht="16.5" thickBot="1" x14ac:dyDescent="0.3">
      <c r="A45" s="68" t="s">
        <v>43</v>
      </c>
      <c r="B45" s="116" t="s">
        <v>7</v>
      </c>
      <c r="C45" s="122">
        <v>0</v>
      </c>
      <c r="D45" s="123"/>
      <c r="E45" s="124"/>
    </row>
    <row r="47" spans="1:48" x14ac:dyDescent="0.25">
      <c r="A47" t="s">
        <v>11</v>
      </c>
      <c r="B47" t="s">
        <v>12</v>
      </c>
      <c r="C47" t="s">
        <v>13</v>
      </c>
    </row>
    <row r="48" spans="1:48" x14ac:dyDescent="0.25">
      <c r="A48" t="s">
        <v>14</v>
      </c>
      <c r="B48" t="s">
        <v>15</v>
      </c>
      <c r="C48" t="s">
        <v>16</v>
      </c>
    </row>
  </sheetData>
  <sheetProtection sheet="1" objects="1" scenarios="1"/>
  <mergeCells count="30">
    <mergeCell ref="C3:I3"/>
    <mergeCell ref="G4:I4"/>
    <mergeCell ref="L4:Q4"/>
    <mergeCell ref="K18:K21"/>
    <mergeCell ref="AN19:AO19"/>
    <mergeCell ref="AN18:AS18"/>
    <mergeCell ref="AO9:AO10"/>
    <mergeCell ref="K10:K13"/>
    <mergeCell ref="AG11:AL11"/>
    <mergeCell ref="Z5:AA5"/>
    <mergeCell ref="K14:K17"/>
    <mergeCell ref="K34:K37"/>
    <mergeCell ref="L5:M5"/>
    <mergeCell ref="S5:T5"/>
    <mergeCell ref="K22:K25"/>
    <mergeCell ref="K26:K29"/>
    <mergeCell ref="K30:K33"/>
    <mergeCell ref="AN22:AO22"/>
    <mergeCell ref="S4:X4"/>
    <mergeCell ref="Z4:AE4"/>
    <mergeCell ref="AN5:AR5"/>
    <mergeCell ref="K6:K9"/>
    <mergeCell ref="AP8:AP10"/>
    <mergeCell ref="C45:E45"/>
    <mergeCell ref="C42:E42"/>
    <mergeCell ref="A40:B40"/>
    <mergeCell ref="C40:E40"/>
    <mergeCell ref="C41:E41"/>
    <mergeCell ref="C43:E43"/>
    <mergeCell ref="C44:E4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opLeftCell="R1" zoomScale="90" zoomScaleNormal="50" workbookViewId="0">
      <selection activeCell="AR24" sqref="AR24"/>
    </sheetView>
  </sheetViews>
  <sheetFormatPr baseColWidth="10" defaultRowHeight="15.75" x14ac:dyDescent="0.25"/>
  <cols>
    <col min="2" max="2" width="23.25" bestFit="1" customWidth="1"/>
    <col min="3" max="3" width="5.375" bestFit="1" customWidth="1"/>
    <col min="4" max="6" width="4.125" bestFit="1" customWidth="1"/>
    <col min="7" max="7" width="4.625" customWidth="1"/>
    <col min="8" max="8" width="2.125" bestFit="1" customWidth="1"/>
    <col min="9" max="9" width="3.5" customWidth="1"/>
    <col min="12" max="12" width="3.375" bestFit="1" customWidth="1"/>
    <col min="13" max="13" width="7.625" bestFit="1" customWidth="1"/>
    <col min="14" max="14" width="10.375" bestFit="1" customWidth="1"/>
    <col min="15" max="15" width="12.5" customWidth="1"/>
    <col min="16" max="16" width="5.875" bestFit="1" customWidth="1"/>
    <col min="17" max="17" width="8.375" bestFit="1" customWidth="1"/>
    <col min="18" max="18" width="5.625" bestFit="1" customWidth="1"/>
    <col min="19" max="19" width="5.5" customWidth="1"/>
    <col min="20" max="20" width="2.375" bestFit="1" customWidth="1"/>
    <col min="21" max="21" width="8" bestFit="1" customWidth="1"/>
    <col min="22" max="22" width="23.25" bestFit="1" customWidth="1"/>
    <col min="23" max="23" width="5.875" bestFit="1" customWidth="1"/>
    <col min="24" max="24" width="8.375" bestFit="1" customWidth="1"/>
    <col min="25" max="25" width="5.625" bestFit="1" customWidth="1"/>
    <col min="26" max="26" width="5.125" customWidth="1"/>
    <col min="27" max="27" width="4.125" customWidth="1"/>
    <col min="28" max="28" width="10.625" customWidth="1"/>
    <col min="29" max="29" width="23.25" bestFit="1" customWidth="1"/>
    <col min="30" max="30" width="5.875" bestFit="1" customWidth="1"/>
    <col min="31" max="31" width="8.375" bestFit="1" customWidth="1"/>
    <col min="33" max="33" width="9.625" bestFit="1" customWidth="1"/>
    <col min="34" max="34" width="2.375" bestFit="1" customWidth="1"/>
    <col min="35" max="35" width="8" bestFit="1" customWidth="1"/>
    <col min="36" max="36" width="23.25" bestFit="1" customWidth="1"/>
    <col min="37" max="37" width="5.875" bestFit="1" customWidth="1"/>
    <col min="38" max="38" width="8.375" bestFit="1" customWidth="1"/>
    <col min="40" max="40" width="5.625" customWidth="1"/>
    <col min="41" max="41" width="6.625" customWidth="1"/>
    <col min="42" max="42" width="5.5" customWidth="1"/>
    <col min="43" max="43" width="23.25" bestFit="1" customWidth="1"/>
  </cols>
  <sheetData>
    <row r="1" spans="1:48" x14ac:dyDescent="0.25">
      <c r="A1" s="3" t="s">
        <v>26</v>
      </c>
    </row>
    <row r="2" spans="1:48" ht="16.5" thickBot="1" x14ac:dyDescent="0.3"/>
    <row r="3" spans="1:48" ht="16.5" thickBot="1" x14ac:dyDescent="0.3">
      <c r="C3" s="150" t="s">
        <v>37</v>
      </c>
      <c r="D3" s="151"/>
      <c r="E3" s="151"/>
      <c r="F3" s="151"/>
      <c r="G3" s="151"/>
      <c r="H3" s="151"/>
      <c r="I3" s="152"/>
      <c r="K3" s="12"/>
      <c r="L3" s="75"/>
      <c r="M3" s="75"/>
      <c r="N3" s="76"/>
      <c r="O3" s="75"/>
      <c r="P3" s="75"/>
      <c r="Q3" s="75"/>
      <c r="R3" s="75"/>
      <c r="S3" s="13"/>
      <c r="T3" s="13"/>
      <c r="U3" s="13"/>
      <c r="V3" s="13"/>
      <c r="W3" s="13"/>
      <c r="X3" s="13"/>
      <c r="Y3" s="14" t="s">
        <v>24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ht="16.5" thickBot="1" x14ac:dyDescent="0.3">
      <c r="A4" s="12" t="s">
        <v>20</v>
      </c>
      <c r="B4" s="72" t="s">
        <v>25</v>
      </c>
      <c r="C4" s="83" t="s">
        <v>36</v>
      </c>
      <c r="D4" s="84" t="s">
        <v>32</v>
      </c>
      <c r="E4" s="84" t="s">
        <v>33</v>
      </c>
      <c r="F4" s="84" t="s">
        <v>34</v>
      </c>
      <c r="G4" s="153" t="s">
        <v>38</v>
      </c>
      <c r="H4" s="154"/>
      <c r="I4" s="155"/>
      <c r="K4" s="16"/>
      <c r="L4" s="137" t="s">
        <v>40</v>
      </c>
      <c r="M4" s="137"/>
      <c r="N4" s="137"/>
      <c r="O4" s="137"/>
      <c r="P4" s="137"/>
      <c r="Q4" s="137"/>
      <c r="R4" s="55"/>
      <c r="S4" s="137" t="s">
        <v>40</v>
      </c>
      <c r="T4" s="137"/>
      <c r="U4" s="137"/>
      <c r="V4" s="137"/>
      <c r="W4" s="137"/>
      <c r="X4" s="137"/>
      <c r="Y4" s="4"/>
      <c r="Z4" s="137" t="s">
        <v>40</v>
      </c>
      <c r="AA4" s="137"/>
      <c r="AB4" s="137"/>
      <c r="AC4" s="137"/>
      <c r="AD4" s="137"/>
      <c r="AE4" s="13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7"/>
    </row>
    <row r="5" spans="1:48" ht="16.5" thickBot="1" x14ac:dyDescent="0.3">
      <c r="A5" s="28">
        <v>1</v>
      </c>
      <c r="B5" s="36" t="s">
        <v>79</v>
      </c>
      <c r="C5" s="117">
        <f>L21</f>
        <v>1</v>
      </c>
      <c r="D5" s="91">
        <f>S18</f>
        <v>22</v>
      </c>
      <c r="E5" s="91">
        <f>Z17</f>
        <v>22</v>
      </c>
      <c r="F5" s="91">
        <f>AG13</f>
        <v>22</v>
      </c>
      <c r="G5" s="92">
        <f>$AN$20</f>
        <v>22</v>
      </c>
      <c r="H5" s="93" t="s">
        <v>39</v>
      </c>
      <c r="I5" s="94">
        <f>$AN$23</f>
        <v>24</v>
      </c>
      <c r="K5" s="8"/>
      <c r="L5" s="138" t="s">
        <v>23</v>
      </c>
      <c r="M5" s="139"/>
      <c r="N5" s="9" t="s">
        <v>20</v>
      </c>
      <c r="O5" s="9" t="s">
        <v>0</v>
      </c>
      <c r="P5" s="9" t="s">
        <v>31</v>
      </c>
      <c r="Q5" s="10" t="s">
        <v>3</v>
      </c>
      <c r="R5" s="55"/>
      <c r="S5" s="138" t="s">
        <v>23</v>
      </c>
      <c r="T5" s="139"/>
      <c r="U5" s="9" t="s">
        <v>21</v>
      </c>
      <c r="V5" s="9" t="s">
        <v>0</v>
      </c>
      <c r="W5" s="9" t="s">
        <v>31</v>
      </c>
      <c r="X5" s="10" t="s">
        <v>3</v>
      </c>
      <c r="Y5" s="4"/>
      <c r="Z5" s="138" t="s">
        <v>2</v>
      </c>
      <c r="AA5" s="139"/>
      <c r="AB5" s="9" t="s">
        <v>1</v>
      </c>
      <c r="AC5" s="9" t="s">
        <v>0</v>
      </c>
      <c r="AD5" s="9" t="s">
        <v>31</v>
      </c>
      <c r="AE5" s="9" t="s">
        <v>3</v>
      </c>
      <c r="AF5" s="10"/>
      <c r="AG5" s="4"/>
      <c r="AH5" s="4"/>
      <c r="AI5" s="4"/>
      <c r="AJ5" s="4"/>
      <c r="AK5" s="4"/>
      <c r="AL5" s="4"/>
      <c r="AM5" s="4"/>
      <c r="AN5" s="140" t="s">
        <v>9</v>
      </c>
      <c r="AO5" s="141"/>
      <c r="AP5" s="141"/>
      <c r="AQ5" s="141"/>
      <c r="AR5" s="142"/>
      <c r="AS5" s="4"/>
      <c r="AT5" s="8" t="s">
        <v>10</v>
      </c>
      <c r="AU5" s="10" t="s">
        <v>9</v>
      </c>
      <c r="AV5" s="17"/>
    </row>
    <row r="6" spans="1:48" x14ac:dyDescent="0.25">
      <c r="A6" s="24">
        <v>2</v>
      </c>
      <c r="B6" s="37" t="s">
        <v>68</v>
      </c>
      <c r="C6" s="118">
        <f>L22</f>
        <v>2</v>
      </c>
      <c r="D6" s="82">
        <f>S22</f>
        <v>22</v>
      </c>
      <c r="E6" s="82">
        <f>Z25</f>
        <v>23</v>
      </c>
      <c r="F6" s="82">
        <f>AG29</f>
        <v>23</v>
      </c>
      <c r="G6" s="52">
        <f>$AN$20</f>
        <v>22</v>
      </c>
      <c r="H6" s="18" t="s">
        <v>39</v>
      </c>
      <c r="I6" s="17">
        <f t="shared" ref="I6:I36" si="0">$AN$23</f>
        <v>24</v>
      </c>
      <c r="K6" s="143" t="s">
        <v>17</v>
      </c>
      <c r="L6" s="98">
        <f>L37+1</f>
        <v>12</v>
      </c>
      <c r="M6" s="99" t="s">
        <v>4</v>
      </c>
      <c r="N6" s="13" t="str">
        <f>IF(OR(A42&gt;0,A43&gt;0,A44&gt;0,A45&gt;0)," ",21)</f>
        <v xml:space="preserve"> </v>
      </c>
      <c r="O6" s="13" t="str">
        <f>IF(OR(A42&gt;0,A43&gt;0,A44&gt;0,A45&gt;0)," ",B25)</f>
        <v xml:space="preserve"> </v>
      </c>
      <c r="P6" s="59"/>
      <c r="Q6" s="100" t="str">
        <f>IF(P6&gt;0,IF(P6&gt;P7,"G"," ")," ")</f>
        <v xml:space="preserve"> </v>
      </c>
      <c r="R6" s="54"/>
      <c r="S6" s="49">
        <v>20</v>
      </c>
      <c r="T6" s="50" t="s">
        <v>5</v>
      </c>
      <c r="U6" s="1">
        <f>IF($A$42&gt;0,A16,IF(Q6="G",N6,N7))</f>
        <v>12</v>
      </c>
      <c r="V6" s="1" t="str">
        <f>IF($A$42&gt;0,B16,IF(Q6="G",O6,O7))</f>
        <v>Bye</v>
      </c>
      <c r="W6" s="58">
        <v>0</v>
      </c>
      <c r="X6" s="39" t="str">
        <f>IF(W6&gt;0,IF(W6&gt;W7,"G"," ")," ")</f>
        <v xml:space="preserve"> </v>
      </c>
      <c r="Y6" s="5"/>
      <c r="Z6" s="52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12"/>
      <c r="AO6" s="13"/>
      <c r="AP6" s="13"/>
      <c r="AQ6" s="13"/>
      <c r="AR6" s="15"/>
      <c r="AS6" s="4"/>
      <c r="AT6" s="4">
        <v>1</v>
      </c>
      <c r="AU6" s="4">
        <f>IF(AS20="G",AP20,AP21)</f>
        <v>1</v>
      </c>
      <c r="AV6" s="17" t="str">
        <f>IF(AS20="G",AQ20,AQ21)</f>
        <v>ESPEU Ewen</v>
      </c>
    </row>
    <row r="7" spans="1:48" ht="16.5" thickBot="1" x14ac:dyDescent="0.3">
      <c r="A7" s="24">
        <v>3</v>
      </c>
      <c r="B7" s="37" t="s">
        <v>70</v>
      </c>
      <c r="C7" s="119">
        <f>L30</f>
        <v>3</v>
      </c>
      <c r="D7" s="87">
        <f>S30</f>
        <v>24</v>
      </c>
      <c r="E7" s="87">
        <f>Z33</f>
        <v>24</v>
      </c>
      <c r="F7" s="87">
        <f>F6</f>
        <v>23</v>
      </c>
      <c r="G7" s="88">
        <f t="shared" ref="G7:G36" si="1">$AN$20</f>
        <v>22</v>
      </c>
      <c r="H7" s="89" t="s">
        <v>39</v>
      </c>
      <c r="I7" s="90">
        <f t="shared" si="0"/>
        <v>24</v>
      </c>
      <c r="K7" s="144"/>
      <c r="L7" s="35">
        <f>L6</f>
        <v>12</v>
      </c>
      <c r="M7" s="34" t="s">
        <v>5</v>
      </c>
      <c r="N7" s="2" t="str">
        <f>IF(OR(A42&gt;0,A43&gt;0,A44&gt;0,A45&gt;0)," ",12)</f>
        <v xml:space="preserve"> </v>
      </c>
      <c r="O7" s="2" t="str">
        <f>IF(OR(A42&gt;0,A43&gt;0,A44&gt;0,A45&gt;0)," ",B16)</f>
        <v xml:space="preserve"> </v>
      </c>
      <c r="P7" s="61"/>
      <c r="Q7" s="101" t="str">
        <f>IF(P7&gt;0,IF(P7&gt;P6,"G"," ")," ")</f>
        <v xml:space="preserve"> </v>
      </c>
      <c r="R7" s="55"/>
      <c r="S7" s="35">
        <f>S6</f>
        <v>20</v>
      </c>
      <c r="T7" s="34" t="s">
        <v>4</v>
      </c>
      <c r="U7" s="2">
        <f>IF($A$42&gt;0,A9,IF(Q9="G",N9,N8))</f>
        <v>5</v>
      </c>
      <c r="V7" s="2" t="str">
        <f>IF($A$42&gt;0,B9,IF(Q9="G",O9,O8))</f>
        <v>SEGURA Antoine</v>
      </c>
      <c r="W7" s="61">
        <v>6</v>
      </c>
      <c r="X7" s="40" t="str">
        <f>IF(W7&gt;0,IF(W7&gt;W6,"G"," ")," ")</f>
        <v>G</v>
      </c>
      <c r="Y7" s="6"/>
      <c r="Z7" s="52"/>
      <c r="AA7" s="4"/>
      <c r="AB7" s="4"/>
      <c r="AC7" s="4"/>
      <c r="AD7" s="4"/>
      <c r="AE7" s="4"/>
      <c r="AF7" s="6"/>
      <c r="AG7" s="4"/>
      <c r="AH7" s="4"/>
      <c r="AI7" s="4"/>
      <c r="AJ7" s="4"/>
      <c r="AK7" s="4"/>
      <c r="AL7" s="4"/>
      <c r="AM7" s="4"/>
      <c r="AN7" s="16"/>
      <c r="AO7" s="4"/>
      <c r="AP7" s="18" t="str">
        <f>AV6</f>
        <v>ESPEU Ewen</v>
      </c>
      <c r="AQ7" s="4"/>
      <c r="AR7" s="17"/>
      <c r="AS7" s="4"/>
      <c r="AT7" s="4">
        <v>2</v>
      </c>
      <c r="AU7" s="4">
        <f>IF(AS20="G",AP21,AP20)</f>
        <v>3</v>
      </c>
      <c r="AV7" s="17" t="str">
        <f>IF(AS20="G",AQ21,AQ20)</f>
        <v>GERBAULET-HAZARD Hadri</v>
      </c>
    </row>
    <row r="8" spans="1:48" ht="16.5" thickBot="1" x14ac:dyDescent="0.3">
      <c r="A8" s="24">
        <v>4</v>
      </c>
      <c r="B8" s="37" t="s">
        <v>71</v>
      </c>
      <c r="C8" s="118">
        <f>L13</f>
        <v>4</v>
      </c>
      <c r="D8" s="82">
        <f>S10</f>
        <v>20</v>
      </c>
      <c r="E8" s="82">
        <f>Z9</f>
        <v>21</v>
      </c>
      <c r="F8" s="82">
        <f>F5</f>
        <v>22</v>
      </c>
      <c r="G8" s="52">
        <f t="shared" si="1"/>
        <v>22</v>
      </c>
      <c r="H8" s="18" t="s">
        <v>39</v>
      </c>
      <c r="I8" s="17">
        <f t="shared" si="0"/>
        <v>24</v>
      </c>
      <c r="K8" s="144"/>
      <c r="L8" s="49">
        <f>L12+1</f>
        <v>5</v>
      </c>
      <c r="M8" s="50" t="s">
        <v>4</v>
      </c>
      <c r="N8" s="4" t="str">
        <f>IF(OR(A42&gt;0,A43&gt;0,A44&gt;0,A45&gt;0)," ",28)</f>
        <v xml:space="preserve"> </v>
      </c>
      <c r="O8" s="4" t="str">
        <f>IF(OR(A42&gt;0,A43&gt;0,A44&gt;0,A45&gt;0)," ",B32)</f>
        <v xml:space="preserve"> </v>
      </c>
      <c r="P8" s="58"/>
      <c r="Q8" s="102" t="str">
        <f>IF(P8&gt;0,IF(P8&gt;P9,"G"," ")," ")</f>
        <v xml:space="preserve"> </v>
      </c>
      <c r="R8" s="55"/>
      <c r="S8" s="4"/>
      <c r="T8" s="4"/>
      <c r="U8" s="4"/>
      <c r="V8" s="4"/>
      <c r="W8" s="4"/>
      <c r="X8" s="18"/>
      <c r="Y8" s="6"/>
      <c r="Z8" s="52"/>
      <c r="AA8" s="4"/>
      <c r="AB8" s="4"/>
      <c r="AC8" s="4"/>
      <c r="AD8" s="4"/>
      <c r="AE8" s="18"/>
      <c r="AF8" s="6"/>
      <c r="AG8" s="4"/>
      <c r="AH8" s="4"/>
      <c r="AI8" s="4"/>
      <c r="AJ8" s="4"/>
      <c r="AK8" s="4"/>
      <c r="AL8" s="4"/>
      <c r="AM8" s="4"/>
      <c r="AN8" s="16"/>
      <c r="AO8" s="19" t="str">
        <f>AV7</f>
        <v>GERBAULET-HAZARD Hadri</v>
      </c>
      <c r="AP8" s="146">
        <v>1</v>
      </c>
      <c r="AQ8" s="4"/>
      <c r="AR8" s="17"/>
      <c r="AS8" s="4"/>
      <c r="AT8" s="4">
        <v>3</v>
      </c>
      <c r="AU8" s="4">
        <f>IF(AS23="G",AP23,AP24)</f>
        <v>5</v>
      </c>
      <c r="AV8" s="17" t="str">
        <f>IF(AS23="G",AQ23,AQ24)</f>
        <v>SEGURA Antoine</v>
      </c>
    </row>
    <row r="9" spans="1:48" ht="16.5" thickBot="1" x14ac:dyDescent="0.3">
      <c r="A9" s="24">
        <v>5</v>
      </c>
      <c r="B9" s="37" t="s">
        <v>74</v>
      </c>
      <c r="C9" s="119">
        <f>L9</f>
        <v>5</v>
      </c>
      <c r="D9" s="87">
        <f>S6</f>
        <v>20</v>
      </c>
      <c r="E9" s="87">
        <f>E8</f>
        <v>21</v>
      </c>
      <c r="F9" s="87">
        <f>F8</f>
        <v>22</v>
      </c>
      <c r="G9" s="88">
        <f t="shared" si="1"/>
        <v>22</v>
      </c>
      <c r="H9" s="89" t="s">
        <v>39</v>
      </c>
      <c r="I9" s="90">
        <f t="shared" si="0"/>
        <v>24</v>
      </c>
      <c r="K9" s="145"/>
      <c r="L9" s="35">
        <f>L8</f>
        <v>5</v>
      </c>
      <c r="M9" s="34" t="s">
        <v>5</v>
      </c>
      <c r="N9" s="2" t="str">
        <f>IF(OR(A42&gt;0,A43&gt;0,A44&gt;0,A45&gt;0)," ",5)</f>
        <v xml:space="preserve"> </v>
      </c>
      <c r="O9" s="2" t="str">
        <f>IF(OR(A42&gt;0,A43&gt;0,A44&gt;0,A45&gt;0)," ",B9)</f>
        <v xml:space="preserve"> </v>
      </c>
      <c r="P9" s="61"/>
      <c r="Q9" s="101" t="str">
        <f>IF(P9&gt;0,IF(P9&gt;P8,"G"," ")," ")</f>
        <v xml:space="preserve"> </v>
      </c>
      <c r="R9" s="56"/>
      <c r="S9" s="2"/>
      <c r="T9" s="2"/>
      <c r="U9" s="2"/>
      <c r="V9" s="2"/>
      <c r="W9" s="2"/>
      <c r="X9" s="2"/>
      <c r="Y9" s="7"/>
      <c r="Z9" s="27">
        <f>Z17-1</f>
        <v>21</v>
      </c>
      <c r="AA9" s="50" t="s">
        <v>4</v>
      </c>
      <c r="AB9" s="1">
        <f>IF(A43&gt;0,A9,IF(X6="G",U6,U7))</f>
        <v>5</v>
      </c>
      <c r="AC9" s="1" t="str">
        <f>IF(A43&gt;0,B9,IF(X6="G",V6,V7))</f>
        <v>SEGURA Antoine</v>
      </c>
      <c r="AD9" s="60">
        <v>6</v>
      </c>
      <c r="AE9" s="41" t="str">
        <f>IF(AD9&gt;0,IF(AD9&gt;AD10,"G"," ")," ")</f>
        <v>G</v>
      </c>
      <c r="AF9" s="6"/>
      <c r="AG9" s="4"/>
      <c r="AH9" s="4"/>
      <c r="AI9" s="4"/>
      <c r="AJ9" s="4"/>
      <c r="AK9" s="4"/>
      <c r="AL9" s="4"/>
      <c r="AM9" s="4"/>
      <c r="AN9" s="16"/>
      <c r="AO9" s="146">
        <v>2</v>
      </c>
      <c r="AP9" s="147"/>
      <c r="AQ9" s="4" t="str">
        <f>AV8</f>
        <v>SEGURA Antoine</v>
      </c>
      <c r="AR9" s="17"/>
      <c r="AS9" s="4"/>
      <c r="AT9" s="4">
        <v>4</v>
      </c>
      <c r="AU9" s="4">
        <f>IF(AS23="G",AP24,AP23)</f>
        <v>7</v>
      </c>
      <c r="AV9" s="17" t="str">
        <f>IF(AS23="G",AQ24,AQ23)</f>
        <v>ROTY ROBIN</v>
      </c>
    </row>
    <row r="10" spans="1:48" ht="16.5" thickBot="1" x14ac:dyDescent="0.3">
      <c r="A10" s="24">
        <v>6</v>
      </c>
      <c r="B10" s="37" t="s">
        <v>75</v>
      </c>
      <c r="C10" s="118">
        <f>L34</f>
        <v>6</v>
      </c>
      <c r="D10" s="82">
        <f>S34</f>
        <v>24</v>
      </c>
      <c r="E10" s="82">
        <f>E7</f>
        <v>24</v>
      </c>
      <c r="F10" s="82">
        <f>F7</f>
        <v>23</v>
      </c>
      <c r="G10" s="52">
        <f t="shared" si="1"/>
        <v>22</v>
      </c>
      <c r="H10" s="18" t="s">
        <v>39</v>
      </c>
      <c r="I10" s="17">
        <f t="shared" si="0"/>
        <v>24</v>
      </c>
      <c r="K10" s="149" t="s">
        <v>18</v>
      </c>
      <c r="L10" s="49">
        <f>L7+1</f>
        <v>13</v>
      </c>
      <c r="M10" s="50" t="s">
        <v>4</v>
      </c>
      <c r="N10" s="4" t="str">
        <f>IF(OR(A42&gt;0,A43&gt;0,A44&gt;0,A45&gt;0)," ",20)</f>
        <v xml:space="preserve"> </v>
      </c>
      <c r="O10" s="4" t="str">
        <f>IF(OR(A42&gt;0,A43&gt;0,A44&gt;0,A45&gt;0)," ",B24)</f>
        <v xml:space="preserve"> </v>
      </c>
      <c r="P10" s="58"/>
      <c r="Q10" s="102" t="str">
        <f>IF(P10&gt;0,IF(P10&gt;P11,"G"," ")," ")</f>
        <v xml:space="preserve"> </v>
      </c>
      <c r="R10" s="54"/>
      <c r="S10" s="49">
        <v>20</v>
      </c>
      <c r="T10" s="50" t="s">
        <v>4</v>
      </c>
      <c r="U10" s="1">
        <f>IF($A$42&gt;0,A17,IF(Q10="G",N10,N11))</f>
        <v>13</v>
      </c>
      <c r="V10" s="1" t="str">
        <f>IF($A$42&gt;0,B17,IF(Q10="G",O10,O11))</f>
        <v>Bye</v>
      </c>
      <c r="W10" s="60">
        <v>0</v>
      </c>
      <c r="X10" s="41" t="str">
        <f>IF(W10&gt;0,IF(W10&gt;W11,"G"," ")," ")</f>
        <v xml:space="preserve"> </v>
      </c>
      <c r="Y10" s="5"/>
      <c r="Z10" s="26">
        <f>Z9</f>
        <v>21</v>
      </c>
      <c r="AA10" s="34" t="s">
        <v>5</v>
      </c>
      <c r="AB10" s="2">
        <f>IF(A43&gt;0,A8,IF(X10="G",U10,U11))</f>
        <v>4</v>
      </c>
      <c r="AC10" s="2" t="str">
        <f>IF(A43&gt;0,B8,IF(X10="G",V10,V11))</f>
        <v>LAMORTE Titouan</v>
      </c>
      <c r="AD10" s="61">
        <v>2</v>
      </c>
      <c r="AE10" s="40" t="str">
        <f>IF(AD10&gt;0,IF(AD10&gt;AD9,"G"," ")," ")</f>
        <v xml:space="preserve"> </v>
      </c>
      <c r="AF10" s="6"/>
      <c r="AG10" s="4"/>
      <c r="AH10" s="4"/>
      <c r="AI10" s="4"/>
      <c r="AJ10" s="4"/>
      <c r="AK10" s="4"/>
      <c r="AL10" s="4"/>
      <c r="AM10" s="4"/>
      <c r="AN10" s="16"/>
      <c r="AO10" s="148"/>
      <c r="AP10" s="148"/>
      <c r="AQ10" s="11">
        <v>3</v>
      </c>
      <c r="AR10" s="17"/>
      <c r="AS10" s="4"/>
      <c r="AT10" s="4">
        <v>5</v>
      </c>
      <c r="AU10" s="4">
        <f>IF(AE10="G",AB9,AB10)</f>
        <v>4</v>
      </c>
      <c r="AV10" s="17" t="str">
        <f>IF(AE10="G",AC9,AC10)</f>
        <v>LAMORTE Titouan</v>
      </c>
    </row>
    <row r="11" spans="1:48" ht="16.5" thickBot="1" x14ac:dyDescent="0.3">
      <c r="A11" s="24">
        <v>7</v>
      </c>
      <c r="B11" s="37" t="s">
        <v>73</v>
      </c>
      <c r="C11" s="119">
        <f>L26</f>
        <v>7</v>
      </c>
      <c r="D11" s="87">
        <f>S26</f>
        <v>23</v>
      </c>
      <c r="E11" s="87">
        <f>E6</f>
        <v>23</v>
      </c>
      <c r="F11" s="87">
        <f>F10</f>
        <v>23</v>
      </c>
      <c r="G11" s="88">
        <f t="shared" si="1"/>
        <v>22</v>
      </c>
      <c r="H11" s="89" t="s">
        <v>39</v>
      </c>
      <c r="I11" s="90">
        <f t="shared" si="0"/>
        <v>24</v>
      </c>
      <c r="K11" s="144"/>
      <c r="L11" s="35">
        <f>L10</f>
        <v>13</v>
      </c>
      <c r="M11" s="34" t="s">
        <v>5</v>
      </c>
      <c r="N11" s="2" t="str">
        <f>IF(OR(A42&gt;0,A43&gt;0,A44&gt;0,A45&gt;0)," ",13)</f>
        <v xml:space="preserve"> </v>
      </c>
      <c r="O11" s="2" t="str">
        <f>IF(OR(A42&gt;0,A43&gt;0,A44&gt;0,A45&gt;0)," ",B17)</f>
        <v xml:space="preserve"> </v>
      </c>
      <c r="P11" s="61"/>
      <c r="Q11" s="101" t="str">
        <f>IF(P11&gt;0,IF(P11&gt;P10,"G"," ")," ")</f>
        <v xml:space="preserve"> </v>
      </c>
      <c r="R11" s="55"/>
      <c r="S11" s="35">
        <f>S10</f>
        <v>20</v>
      </c>
      <c r="T11" s="34" t="s">
        <v>5</v>
      </c>
      <c r="U11" s="2">
        <f>IF($A$42&gt;0,A8,IF(Q13="G",N13,N12))</f>
        <v>4</v>
      </c>
      <c r="V11" s="2" t="str">
        <f>IF($A$42&gt;0,B8,IF(Q13="G",O13,O12))</f>
        <v>LAMORTE Titouan</v>
      </c>
      <c r="W11" s="61">
        <v>6</v>
      </c>
      <c r="X11" s="40" t="str">
        <f>IF(W11&gt;0,IF(W11&gt;W10,"G"," ")," ")</f>
        <v>G</v>
      </c>
      <c r="Y11" s="6"/>
      <c r="Z11" s="52"/>
      <c r="AA11" s="4"/>
      <c r="AB11" s="4"/>
      <c r="AC11" s="4"/>
      <c r="AD11" s="4"/>
      <c r="AE11" s="18"/>
      <c r="AF11" s="6"/>
      <c r="AG11" s="137" t="s">
        <v>40</v>
      </c>
      <c r="AH11" s="137"/>
      <c r="AI11" s="137"/>
      <c r="AJ11" s="137"/>
      <c r="AK11" s="137"/>
      <c r="AL11" s="137"/>
      <c r="AM11" s="4"/>
      <c r="AN11" s="20"/>
      <c r="AO11" s="21"/>
      <c r="AP11" s="21"/>
      <c r="AQ11" s="21"/>
      <c r="AR11" s="22"/>
      <c r="AS11" s="4"/>
      <c r="AT11" s="4">
        <v>6</v>
      </c>
      <c r="AU11" s="4">
        <f>IF(AE33="G",AB34,AB33)</f>
        <v>6</v>
      </c>
      <c r="AV11" s="17" t="str">
        <f>IF(AE33="G",AC34,AC33)</f>
        <v>MAGNAT Antonin</v>
      </c>
    </row>
    <row r="12" spans="1:48" ht="16.5" thickBot="1" x14ac:dyDescent="0.3">
      <c r="A12" s="24">
        <v>8</v>
      </c>
      <c r="B12" s="37" t="s">
        <v>72</v>
      </c>
      <c r="C12" s="118">
        <f>L17</f>
        <v>8</v>
      </c>
      <c r="D12" s="82">
        <f>S14</f>
        <v>21</v>
      </c>
      <c r="E12" s="82">
        <f>E5</f>
        <v>22</v>
      </c>
      <c r="F12" s="82">
        <f>F11</f>
        <v>23</v>
      </c>
      <c r="G12" s="52">
        <f t="shared" si="1"/>
        <v>22</v>
      </c>
      <c r="H12" s="18" t="s">
        <v>39</v>
      </c>
      <c r="I12" s="17">
        <f t="shared" si="0"/>
        <v>24</v>
      </c>
      <c r="K12" s="144"/>
      <c r="L12" s="49">
        <f>L31+1</f>
        <v>4</v>
      </c>
      <c r="M12" s="50" t="s">
        <v>4</v>
      </c>
      <c r="N12" s="4" t="str">
        <f>IF(OR(A42&gt;0,A43&gt;0,A44&gt;0,A45&gt;0)," ",29)</f>
        <v xml:space="preserve"> </v>
      </c>
      <c r="O12" s="4" t="str">
        <f>IF(OR(A42&gt;0,A43&gt;0,A44&gt;0,A45&gt;0)," ",B33)</f>
        <v xml:space="preserve"> </v>
      </c>
      <c r="P12" s="58"/>
      <c r="Q12" s="102" t="str">
        <f>IF(P12&gt;0,IF(P12&gt;P13,"G"," ")," ")</f>
        <v xml:space="preserve"> </v>
      </c>
      <c r="R12" s="55"/>
      <c r="S12" s="4"/>
      <c r="T12" s="4"/>
      <c r="U12" s="4"/>
      <c r="V12" s="4"/>
      <c r="W12" s="4"/>
      <c r="X12" s="18"/>
      <c r="Y12" s="6"/>
      <c r="Z12" s="52"/>
      <c r="AA12" s="4"/>
      <c r="AB12" s="4"/>
      <c r="AC12" s="4"/>
      <c r="AD12" s="4"/>
      <c r="AE12" s="18"/>
      <c r="AF12" s="4"/>
      <c r="AG12" s="8" t="s">
        <v>6</v>
      </c>
      <c r="AH12" s="9"/>
      <c r="AI12" s="9" t="s">
        <v>1</v>
      </c>
      <c r="AJ12" s="9" t="s">
        <v>0</v>
      </c>
      <c r="AK12" s="9" t="s">
        <v>31</v>
      </c>
      <c r="AL12" s="10" t="s">
        <v>3</v>
      </c>
      <c r="AM12" s="4"/>
      <c r="AN12" s="4"/>
      <c r="AO12" s="4"/>
      <c r="AP12" s="4"/>
      <c r="AQ12" s="4"/>
      <c r="AR12" s="4"/>
      <c r="AS12" s="4"/>
      <c r="AT12" s="4">
        <v>7</v>
      </c>
      <c r="AU12" s="4">
        <f>IF(AE25="G",AB26,AB25)</f>
        <v>2</v>
      </c>
      <c r="AV12" s="17" t="str">
        <f>IF(AE25="G",AC26,AC25)</f>
        <v>PETROFF Alexandre</v>
      </c>
    </row>
    <row r="13" spans="1:48" x14ac:dyDescent="0.25">
      <c r="A13" s="24">
        <v>9</v>
      </c>
      <c r="B13" s="37" t="s">
        <v>67</v>
      </c>
      <c r="C13" s="119">
        <f>L15</f>
        <v>9</v>
      </c>
      <c r="D13" s="87">
        <f>D12</f>
        <v>21</v>
      </c>
      <c r="E13" s="87">
        <f>E12</f>
        <v>22</v>
      </c>
      <c r="F13" s="87">
        <f>F12</f>
        <v>23</v>
      </c>
      <c r="G13" s="88">
        <f t="shared" si="1"/>
        <v>22</v>
      </c>
      <c r="H13" s="89" t="s">
        <v>39</v>
      </c>
      <c r="I13" s="90">
        <f t="shared" si="0"/>
        <v>24</v>
      </c>
      <c r="K13" s="145"/>
      <c r="L13" s="35">
        <f>L12</f>
        <v>4</v>
      </c>
      <c r="M13" s="34" t="s">
        <v>5</v>
      </c>
      <c r="N13" s="2" t="str">
        <f>IF(OR(A42&gt;0,A43&gt;0,A44&gt;0,A45&gt;0)," ",4)</f>
        <v xml:space="preserve"> </v>
      </c>
      <c r="O13" s="2" t="str">
        <f>IF(OR(A42&gt;0,A43&gt;0,A44&gt;0,A45&gt;0)," ",B8)</f>
        <v xml:space="preserve"> </v>
      </c>
      <c r="P13" s="61"/>
      <c r="Q13" s="101" t="str">
        <f>IF(P13&gt;0,IF(P13&gt;P12,"G"," ")," ")</f>
        <v xml:space="preserve"> </v>
      </c>
      <c r="R13" s="56"/>
      <c r="S13" s="2"/>
      <c r="T13" s="2"/>
      <c r="U13" s="2"/>
      <c r="V13" s="2"/>
      <c r="W13" s="2"/>
      <c r="X13" s="31"/>
      <c r="Y13" s="7"/>
      <c r="Z13" s="53"/>
      <c r="AA13" s="2"/>
      <c r="AB13" s="2"/>
      <c r="AC13" s="2"/>
      <c r="AD13" s="2"/>
      <c r="AE13" s="31"/>
      <c r="AF13" s="7"/>
      <c r="AG13" s="33">
        <f>IF(C44&gt;0,C44,Z17)</f>
        <v>22</v>
      </c>
      <c r="AH13" s="77" t="s">
        <v>4</v>
      </c>
      <c r="AI13" s="4">
        <f>IF(A44&gt;0,A8,IF(AE10="G",AB10,AB9))</f>
        <v>5</v>
      </c>
      <c r="AJ13" s="4" t="str">
        <f>IF(A44&gt;0,B8,IF(AE10="G",AC10,AC9))</f>
        <v>SEGURA Antoine</v>
      </c>
      <c r="AK13" s="58">
        <v>5</v>
      </c>
      <c r="AL13" s="39" t="str">
        <f>IF(AK13&gt;0,IF(AK13&gt;AK14,"G"," ")," ")</f>
        <v xml:space="preserve"> </v>
      </c>
      <c r="AM13" s="4"/>
      <c r="AN13" s="4"/>
      <c r="AO13" s="4"/>
      <c r="AP13" s="4"/>
      <c r="AQ13" s="4"/>
      <c r="AR13" s="4"/>
      <c r="AS13" s="4"/>
      <c r="AT13" s="4">
        <v>8</v>
      </c>
      <c r="AU13" s="4">
        <f>IF(AE18="G",AB17,AB18)</f>
        <v>8</v>
      </c>
      <c r="AV13" s="17" t="str">
        <f>IF(AE18="G",AC17,AC18)</f>
        <v>VECK Dimitri</v>
      </c>
    </row>
    <row r="14" spans="1:48" x14ac:dyDescent="0.25">
      <c r="A14" s="24">
        <v>10</v>
      </c>
      <c r="B14" s="37" t="s">
        <v>80</v>
      </c>
      <c r="C14" s="118">
        <f>L28</f>
        <v>10</v>
      </c>
      <c r="D14" s="82">
        <f>D11</f>
        <v>23</v>
      </c>
      <c r="E14" s="82">
        <f>E11</f>
        <v>23</v>
      </c>
      <c r="F14" s="82">
        <f>F13</f>
        <v>23</v>
      </c>
      <c r="G14" s="52">
        <f t="shared" si="1"/>
        <v>22</v>
      </c>
      <c r="H14" s="18" t="s">
        <v>39</v>
      </c>
      <c r="I14" s="17">
        <f t="shared" si="0"/>
        <v>24</v>
      </c>
      <c r="K14" s="134" t="s">
        <v>19</v>
      </c>
      <c r="L14" s="49">
        <f>L17+1</f>
        <v>9</v>
      </c>
      <c r="M14" s="50" t="s">
        <v>4</v>
      </c>
      <c r="N14" s="4" t="str">
        <f>IF(OR(A42&gt;0,A43&gt;0,A44&gt;0,A45&gt;0)," ",24)</f>
        <v xml:space="preserve"> </v>
      </c>
      <c r="O14" s="4" t="str">
        <f>IF(OR(A42&gt;0,A43&gt;0,A44&gt;0,A45&gt;0)," ",B28)</f>
        <v xml:space="preserve"> </v>
      </c>
      <c r="P14" s="62"/>
      <c r="Q14" s="103" t="str">
        <f>IF(P14&gt;0,IF(P14&gt;P15,"G"," ")," ")</f>
        <v xml:space="preserve"> </v>
      </c>
      <c r="R14" s="54"/>
      <c r="S14" s="49">
        <v>21</v>
      </c>
      <c r="T14" s="50" t="s">
        <v>4</v>
      </c>
      <c r="U14" s="1">
        <f>IF($A$42&gt;0,A13,IF(Q14="G",N14,N15))</f>
        <v>9</v>
      </c>
      <c r="V14" s="1" t="str">
        <f>IF($A$42&gt;0,B13,IF(Q14="G",O14,O15))</f>
        <v>GENTIL Louison</v>
      </c>
      <c r="W14" s="62">
        <v>2</v>
      </c>
      <c r="X14" s="42" t="str">
        <f>IF(W14&gt;0,IF(W14&gt;W15,"G"," ")," ")</f>
        <v xml:space="preserve"> </v>
      </c>
      <c r="Y14" s="5"/>
      <c r="Z14" s="4"/>
      <c r="AA14" s="4"/>
      <c r="AB14" s="4"/>
      <c r="AC14" s="4"/>
      <c r="AD14" s="4"/>
      <c r="AE14" s="4"/>
      <c r="AF14" s="5"/>
      <c r="AG14" s="34">
        <f>AG13</f>
        <v>22</v>
      </c>
      <c r="AH14" s="78" t="s">
        <v>5</v>
      </c>
      <c r="AI14" s="2">
        <f>IF(A44&gt;0,A5,IF(AE18="G",AB18,AB17))</f>
        <v>1</v>
      </c>
      <c r="AJ14" s="2" t="str">
        <f>IF(A44&gt;0,B5,IF(AE18="G",AC18,AC17))</f>
        <v>ESPEU Ewen</v>
      </c>
      <c r="AK14" s="63">
        <v>6</v>
      </c>
      <c r="AL14" s="43" t="str">
        <f>IF(AK14&gt;0,IF(AK14&gt;AK13,"G"," ")," ")</f>
        <v>G</v>
      </c>
      <c r="AM14" s="4"/>
      <c r="AN14" s="4"/>
      <c r="AO14" s="4"/>
      <c r="AP14" s="4"/>
      <c r="AQ14" s="4"/>
      <c r="AR14" s="4"/>
      <c r="AS14" s="4"/>
      <c r="AT14" s="70">
        <v>9</v>
      </c>
      <c r="AU14" s="4">
        <f>IF(X15="G",U14,U15)</f>
        <v>9</v>
      </c>
      <c r="AV14" s="17" t="str">
        <f>IF(X15="G",V14,V15)</f>
        <v>GENTIL Louison</v>
      </c>
    </row>
    <row r="15" spans="1:48" x14ac:dyDescent="0.25">
      <c r="A15" s="24">
        <v>11</v>
      </c>
      <c r="B15" s="37" t="s">
        <v>45</v>
      </c>
      <c r="C15" s="119">
        <f>L36</f>
        <v>11</v>
      </c>
      <c r="D15" s="87">
        <f>D10</f>
        <v>24</v>
      </c>
      <c r="E15" s="87">
        <f>E10</f>
        <v>24</v>
      </c>
      <c r="F15" s="87">
        <f>F14</f>
        <v>23</v>
      </c>
      <c r="G15" s="88">
        <f t="shared" si="1"/>
        <v>22</v>
      </c>
      <c r="H15" s="89" t="s">
        <v>39</v>
      </c>
      <c r="I15" s="90">
        <f t="shared" si="0"/>
        <v>24</v>
      </c>
      <c r="K15" s="135"/>
      <c r="L15" s="35">
        <f>L14</f>
        <v>9</v>
      </c>
      <c r="M15" s="34" t="s">
        <v>5</v>
      </c>
      <c r="N15" s="2" t="str">
        <f>IF(OR(A42&gt;0,A43&gt;0,A44&gt;0,A45&gt;0)," ",9)</f>
        <v xml:space="preserve"> </v>
      </c>
      <c r="O15" s="2" t="str">
        <f>IF(OR(A42&gt;0,A43&gt;0,A44&gt;0,A45&gt;0)," ",B13)</f>
        <v xml:space="preserve"> </v>
      </c>
      <c r="P15" s="63"/>
      <c r="Q15" s="104" t="str">
        <f>IF(P15&gt;0,IF(P15&gt;P14,"G"," ")," ")</f>
        <v xml:space="preserve"> </v>
      </c>
      <c r="R15" s="55"/>
      <c r="S15" s="35">
        <f>S14</f>
        <v>21</v>
      </c>
      <c r="T15" s="34" t="s">
        <v>5</v>
      </c>
      <c r="U15" s="2">
        <f>IF($A$42&gt;0,A12,IF(Q17="G",N17,N16))</f>
        <v>8</v>
      </c>
      <c r="V15" s="2" t="str">
        <f>IF($A$42&gt;0,B12,IF(Q17="G",O17,O16))</f>
        <v>VECK Dimitri</v>
      </c>
      <c r="W15" s="63">
        <v>6</v>
      </c>
      <c r="X15" s="43" t="str">
        <f>IF(W15&gt;0,IF(W15&gt;W14,"G"," ")," ")</f>
        <v>G</v>
      </c>
      <c r="Y15" s="6"/>
      <c r="Z15" s="4"/>
      <c r="AA15" s="4"/>
      <c r="AB15" s="4"/>
      <c r="AC15" s="4"/>
      <c r="AD15" s="4"/>
      <c r="AE15" s="4"/>
      <c r="AF15" s="6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0">
        <f t="shared" ref="AT15:AT21" si="2">AT14</f>
        <v>9</v>
      </c>
      <c r="AU15" s="4">
        <f>IF(X26="G",U27,U26)</f>
        <v>10</v>
      </c>
      <c r="AV15" s="17" t="str">
        <f>IF(X26="G",V27,V26)</f>
        <v>SAINT ETIENNE Pierre</v>
      </c>
    </row>
    <row r="16" spans="1:48" x14ac:dyDescent="0.25">
      <c r="A16" s="24">
        <v>12</v>
      </c>
      <c r="B16" s="37" t="s">
        <v>45</v>
      </c>
      <c r="C16" s="118">
        <f>L7</f>
        <v>12</v>
      </c>
      <c r="D16" s="82">
        <f>D9</f>
        <v>20</v>
      </c>
      <c r="E16" s="82">
        <f>E9</f>
        <v>21</v>
      </c>
      <c r="F16" s="82">
        <f>F9</f>
        <v>22</v>
      </c>
      <c r="G16" s="52">
        <f t="shared" si="1"/>
        <v>22</v>
      </c>
      <c r="H16" s="18" t="s">
        <v>39</v>
      </c>
      <c r="I16" s="17">
        <f t="shared" si="0"/>
        <v>24</v>
      </c>
      <c r="K16" s="135"/>
      <c r="L16" s="49">
        <f>L27+1</f>
        <v>8</v>
      </c>
      <c r="M16" s="50" t="s">
        <v>4</v>
      </c>
      <c r="N16" s="4" t="str">
        <f>IF(OR(A42&gt;0,A43&gt;0,A44&gt;0,A45&gt;0)," ",25)</f>
        <v xml:space="preserve"> </v>
      </c>
      <c r="O16" s="4" t="str">
        <f>IF(OR(A42&gt;0,A43&gt;0,A44&gt;0,A45&gt;0)," ",B29)</f>
        <v xml:space="preserve"> </v>
      </c>
      <c r="P16" s="62"/>
      <c r="Q16" s="103" t="str">
        <f>IF(P16&gt;0,IF(P16&gt;P17,"G"," ")," ")</f>
        <v xml:space="preserve"> </v>
      </c>
      <c r="R16" s="55"/>
      <c r="S16" s="4"/>
      <c r="T16" s="4"/>
      <c r="U16" s="4"/>
      <c r="V16" s="4"/>
      <c r="W16" s="4"/>
      <c r="X16" s="18"/>
      <c r="Y16" s="6"/>
      <c r="Z16" s="4"/>
      <c r="AA16" s="4"/>
      <c r="AB16" s="4"/>
      <c r="AC16" s="4"/>
      <c r="AD16" s="4"/>
      <c r="AE16" s="4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0">
        <f t="shared" si="2"/>
        <v>9</v>
      </c>
      <c r="AU16" s="4">
        <f>IF(X35="G",U34,U35)</f>
        <v>11</v>
      </c>
      <c r="AV16" s="17" t="str">
        <f>IF(X35="G",V34,V35)</f>
        <v>Bye</v>
      </c>
    </row>
    <row r="17" spans="1:48" x14ac:dyDescent="0.25">
      <c r="A17" s="24">
        <v>13</v>
      </c>
      <c r="B17" s="37" t="s">
        <v>45</v>
      </c>
      <c r="C17" s="119">
        <f>L11</f>
        <v>13</v>
      </c>
      <c r="D17" s="87">
        <f>D8</f>
        <v>20</v>
      </c>
      <c r="E17" s="87">
        <f>E9</f>
        <v>21</v>
      </c>
      <c r="F17" s="87">
        <f>F16</f>
        <v>22</v>
      </c>
      <c r="G17" s="88">
        <f t="shared" si="1"/>
        <v>22</v>
      </c>
      <c r="H17" s="89" t="s">
        <v>39</v>
      </c>
      <c r="I17" s="90">
        <f t="shared" si="0"/>
        <v>24</v>
      </c>
      <c r="K17" s="136"/>
      <c r="L17" s="35">
        <f>L16</f>
        <v>8</v>
      </c>
      <c r="M17" s="34" t="s">
        <v>5</v>
      </c>
      <c r="N17" s="2" t="str">
        <f>IF(OR(A42&gt;0,A43&gt;0,A44&gt;0,A45&gt;0)," ",8)</f>
        <v xml:space="preserve"> </v>
      </c>
      <c r="O17" s="2" t="str">
        <f>IF(OR(A42&gt;0,A43&gt;0,A44&gt;0,A45&gt;0)," ",B12)</f>
        <v xml:space="preserve"> </v>
      </c>
      <c r="P17" s="63"/>
      <c r="Q17" s="104" t="str">
        <f>IF(P17&gt;0,IF(P17&gt;P16,"G"," ")," ")</f>
        <v xml:space="preserve"> </v>
      </c>
      <c r="R17" s="56"/>
      <c r="S17" s="2"/>
      <c r="T17" s="2"/>
      <c r="U17" s="2"/>
      <c r="V17" s="2"/>
      <c r="W17" s="2"/>
      <c r="X17" s="2"/>
      <c r="Y17" s="7"/>
      <c r="Z17" s="50">
        <f>IF(C43&gt;0,C43,S18)</f>
        <v>22</v>
      </c>
      <c r="AA17" s="50" t="s">
        <v>4</v>
      </c>
      <c r="AB17" s="1">
        <f>IF(A43&gt;0,A12,IF(X15="G",U15,U14))</f>
        <v>8</v>
      </c>
      <c r="AC17" s="1" t="str">
        <f>IF(A43&gt;0,B12,IF(X15="G",V15,V14))</f>
        <v>VECK Dimitri</v>
      </c>
      <c r="AD17" s="62">
        <v>0</v>
      </c>
      <c r="AE17" s="42" t="str">
        <f>IF(AD17&gt;0,IF(AD17&gt;AD18,"G"," ")," ")</f>
        <v xml:space="preserve"> </v>
      </c>
      <c r="AF17" s="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0">
        <f t="shared" si="2"/>
        <v>9</v>
      </c>
      <c r="AU17" s="4">
        <f>IF(X6="g",U7,U6)</f>
        <v>12</v>
      </c>
      <c r="AV17" s="17" t="str">
        <f>IF(X6="g",V7,V6)</f>
        <v>Bye</v>
      </c>
    </row>
    <row r="18" spans="1:48" ht="16.5" thickBot="1" x14ac:dyDescent="0.3">
      <c r="A18" s="24">
        <v>14</v>
      </c>
      <c r="B18" s="37" t="s">
        <v>45</v>
      </c>
      <c r="C18" s="118">
        <f>L32</f>
        <v>14</v>
      </c>
      <c r="D18" s="82">
        <f>D7</f>
        <v>24</v>
      </c>
      <c r="E18" s="82">
        <f>E15</f>
        <v>24</v>
      </c>
      <c r="F18" s="82">
        <f>F15</f>
        <v>23</v>
      </c>
      <c r="G18" s="52">
        <f t="shared" si="1"/>
        <v>22</v>
      </c>
      <c r="H18" s="18" t="s">
        <v>39</v>
      </c>
      <c r="I18" s="17">
        <f t="shared" si="0"/>
        <v>24</v>
      </c>
      <c r="K18" s="134" t="s">
        <v>22</v>
      </c>
      <c r="L18" s="49">
        <f>L25+1</f>
        <v>16</v>
      </c>
      <c r="M18" s="50" t="s">
        <v>4</v>
      </c>
      <c r="N18" s="4" t="str">
        <f>IF(OR(A42&gt;0,A43&gt;0,A44&gt;0,A45&gt;0)," ",17)</f>
        <v xml:space="preserve"> </v>
      </c>
      <c r="O18" s="4" t="str">
        <f>IF(OR(A42&gt;0,A43&gt;0,A44&gt;0,A45&gt;0)," ",B21)</f>
        <v xml:space="preserve"> </v>
      </c>
      <c r="P18" s="62"/>
      <c r="Q18" s="103" t="str">
        <f>IF(P18&gt;0,IF(P18&gt;P19,"G"," ")," ")</f>
        <v xml:space="preserve"> </v>
      </c>
      <c r="R18" s="54"/>
      <c r="S18" s="49">
        <v>22</v>
      </c>
      <c r="T18" s="50" t="s">
        <v>5</v>
      </c>
      <c r="U18" s="1">
        <f>IF($A$42&gt;0,A20,IF(Q18="G",N18,N19))</f>
        <v>16</v>
      </c>
      <c r="V18" s="1" t="str">
        <f>IF($A$42&gt;0,B20,IF(Q18="G",O18,O19))</f>
        <v>Bye</v>
      </c>
      <c r="W18" s="62">
        <v>0</v>
      </c>
      <c r="X18" s="42" t="str">
        <f>IF(W18&gt;0,IF(W18&gt;W19,"G"," ")," ")</f>
        <v xml:space="preserve"> </v>
      </c>
      <c r="Y18" s="5"/>
      <c r="Z18" s="34">
        <f>Z17</f>
        <v>22</v>
      </c>
      <c r="AA18" s="34" t="s">
        <v>5</v>
      </c>
      <c r="AB18" s="2">
        <f>IF(A43&gt;0,A5,IF(X18="G",U18,U19))</f>
        <v>1</v>
      </c>
      <c r="AC18" s="2" t="str">
        <f>IF(A43&gt;0,B5,IF(X18="G",V18,V19))</f>
        <v>ESPEU Ewen</v>
      </c>
      <c r="AD18" s="63">
        <v>6</v>
      </c>
      <c r="AE18" s="43" t="str">
        <f>IF(AD18&gt;0,IF(AD18&gt;AD17,"G"," ")," ")</f>
        <v>G</v>
      </c>
      <c r="AF18" s="6"/>
      <c r="AG18" s="4"/>
      <c r="AH18" s="4"/>
      <c r="AI18" s="4"/>
      <c r="AJ18" s="4"/>
      <c r="AK18" s="4"/>
      <c r="AL18" s="4"/>
      <c r="AM18" s="4"/>
      <c r="AN18" s="137" t="s">
        <v>40</v>
      </c>
      <c r="AO18" s="137"/>
      <c r="AP18" s="137"/>
      <c r="AQ18" s="137"/>
      <c r="AR18" s="137"/>
      <c r="AS18" s="137"/>
      <c r="AT18" s="70">
        <f t="shared" si="2"/>
        <v>9</v>
      </c>
      <c r="AU18" s="4">
        <f>IF(X10="g",U11,U10)</f>
        <v>13</v>
      </c>
      <c r="AV18" s="17" t="str">
        <f>IF(X10="g",V11,V10)</f>
        <v>Bye</v>
      </c>
    </row>
    <row r="19" spans="1:48" ht="16.5" thickBot="1" x14ac:dyDescent="0.3">
      <c r="A19" s="24">
        <v>15</v>
      </c>
      <c r="B19" s="37" t="s">
        <v>45</v>
      </c>
      <c r="C19" s="119">
        <f>L24</f>
        <v>15</v>
      </c>
      <c r="D19" s="87">
        <f>D6</f>
        <v>22</v>
      </c>
      <c r="E19" s="87">
        <f>E14</f>
        <v>23</v>
      </c>
      <c r="F19" s="87">
        <f>F18</f>
        <v>23</v>
      </c>
      <c r="G19" s="88">
        <f t="shared" si="1"/>
        <v>22</v>
      </c>
      <c r="H19" s="89" t="s">
        <v>39</v>
      </c>
      <c r="I19" s="90">
        <f t="shared" si="0"/>
        <v>24</v>
      </c>
      <c r="K19" s="135"/>
      <c r="L19" s="35">
        <f>L18</f>
        <v>16</v>
      </c>
      <c r="M19" s="34" t="s">
        <v>5</v>
      </c>
      <c r="N19" s="2" t="str">
        <f>IF(OR(A42&gt;0,A43&gt;0,A44&gt;0,A45&gt;0)," ",16)</f>
        <v xml:space="preserve"> </v>
      </c>
      <c r="O19" s="2" t="str">
        <f>IF(OR(A42&gt;0,A43&gt;0,A44&gt;0,A45&gt;0)," ",B20)</f>
        <v xml:space="preserve"> </v>
      </c>
      <c r="P19" s="63"/>
      <c r="Q19" s="104" t="str">
        <f>IF(P19&gt;0,IF(P19&gt;P18,"G"," ")," ")</f>
        <v xml:space="preserve"> </v>
      </c>
      <c r="R19" s="55"/>
      <c r="S19" s="35">
        <f>S18</f>
        <v>22</v>
      </c>
      <c r="T19" s="34" t="s">
        <v>4</v>
      </c>
      <c r="U19" s="2">
        <f>IF($A$42&gt;0,A5,IF(Q21="G",N21,N20))</f>
        <v>1</v>
      </c>
      <c r="V19" s="2" t="str">
        <f>IF($A$42&gt;0,B5,IF(Q21="G",O21,O20))</f>
        <v>ESPEU Ewen</v>
      </c>
      <c r="W19" s="63">
        <v>6</v>
      </c>
      <c r="X19" s="43" t="str">
        <f>IF(W19&gt;0,IF(W19&gt;W18,"G"," ")," ")</f>
        <v>G</v>
      </c>
      <c r="Y19" s="6"/>
      <c r="Z19" s="4"/>
      <c r="AA19" s="4"/>
      <c r="AB19" s="4"/>
      <c r="AC19" s="4"/>
      <c r="AD19" s="4"/>
      <c r="AE19" s="18"/>
      <c r="AF19" s="6"/>
      <c r="AG19" s="4"/>
      <c r="AH19" s="4"/>
      <c r="AI19" s="4"/>
      <c r="AJ19" s="4"/>
      <c r="AK19" s="4"/>
      <c r="AL19" s="4"/>
      <c r="AM19" s="4"/>
      <c r="AN19" s="138" t="s">
        <v>7</v>
      </c>
      <c r="AO19" s="139"/>
      <c r="AP19" s="9" t="s">
        <v>1</v>
      </c>
      <c r="AQ19" s="9" t="s">
        <v>0</v>
      </c>
      <c r="AR19" s="9" t="s">
        <v>31</v>
      </c>
      <c r="AS19" s="10"/>
      <c r="AT19" s="70">
        <f t="shared" si="2"/>
        <v>9</v>
      </c>
      <c r="AU19" s="4">
        <f>IF(X30="g",U31,U30)</f>
        <v>14</v>
      </c>
      <c r="AV19" s="17" t="str">
        <f>IF(X30="g",V31,V30)</f>
        <v>Bye</v>
      </c>
    </row>
    <row r="20" spans="1:48" x14ac:dyDescent="0.25">
      <c r="A20" s="24">
        <v>16</v>
      </c>
      <c r="B20" s="73" t="s">
        <v>45</v>
      </c>
      <c r="C20" s="118">
        <f>L19</f>
        <v>16</v>
      </c>
      <c r="D20" s="82">
        <f>D5</f>
        <v>22</v>
      </c>
      <c r="E20" s="82">
        <f>E12</f>
        <v>22</v>
      </c>
      <c r="F20" s="82">
        <f>F17</f>
        <v>22</v>
      </c>
      <c r="G20" s="52">
        <f t="shared" si="1"/>
        <v>22</v>
      </c>
      <c r="H20" s="18" t="s">
        <v>39</v>
      </c>
      <c r="I20" s="17">
        <f t="shared" si="0"/>
        <v>24</v>
      </c>
      <c r="K20" s="135"/>
      <c r="L20" s="49">
        <f>IF(C41=0,1,C41)</f>
        <v>1</v>
      </c>
      <c r="M20" s="50" t="s">
        <v>4</v>
      </c>
      <c r="N20" s="4" t="str">
        <f>IF(OR(A42&gt;0,A43&gt;0,A44&gt;0,A45&gt;0)," ",32)</f>
        <v xml:space="preserve"> </v>
      </c>
      <c r="O20" s="4" t="str">
        <f>IF(OR(A42&gt;0,A43&gt;0,A44&gt;0,A45&gt;0)," ",B36)</f>
        <v xml:space="preserve"> </v>
      </c>
      <c r="P20" s="62"/>
      <c r="Q20" s="103" t="str">
        <f>IF(P20&gt;0,IF(P20&gt;P21,"G"," ")," ")</f>
        <v xml:space="preserve"> </v>
      </c>
      <c r="R20" s="55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18"/>
      <c r="AF20" s="6"/>
      <c r="AG20" s="4"/>
      <c r="AH20" s="4"/>
      <c r="AI20" s="4"/>
      <c r="AJ20" s="4"/>
      <c r="AK20" s="4"/>
      <c r="AL20" s="4"/>
      <c r="AM20" s="4"/>
      <c r="AN20" s="25">
        <f>IF(C45&gt;0,C45,AG13)</f>
        <v>22</v>
      </c>
      <c r="AO20" s="79" t="s">
        <v>4</v>
      </c>
      <c r="AP20" s="4">
        <f>IF(A45&gt;0,A5,IF(AL14="G",AI14,AI13))</f>
        <v>1</v>
      </c>
      <c r="AQ20" s="4" t="str">
        <f>IF(A45&gt;0,B5,IF(AL14="G",AJ14,AJ13))</f>
        <v>ESPEU Ewen</v>
      </c>
      <c r="AR20" s="96">
        <v>6</v>
      </c>
      <c r="AS20" s="80" t="str">
        <f>IF(AR20&gt;0,IF(AR20&gt;AR21,"G"," ")," ")</f>
        <v>G</v>
      </c>
      <c r="AT20" s="70">
        <f t="shared" si="2"/>
        <v>9</v>
      </c>
      <c r="AU20" s="4">
        <f>IF(X23="g",U22,U23)</f>
        <v>15</v>
      </c>
      <c r="AV20" s="17" t="str">
        <f>IF(X23="g",V22,V23)</f>
        <v>Bye</v>
      </c>
    </row>
    <row r="21" spans="1:48" ht="16.5" thickBot="1" x14ac:dyDescent="0.3">
      <c r="A21" s="24">
        <v>17</v>
      </c>
      <c r="B21" s="73"/>
      <c r="C21" s="119">
        <f>C20</f>
        <v>16</v>
      </c>
      <c r="D21" s="87">
        <f t="shared" ref="D21:D28" si="3">D5</f>
        <v>22</v>
      </c>
      <c r="E21" s="87">
        <f>E20</f>
        <v>22</v>
      </c>
      <c r="F21" s="87">
        <f>F20</f>
        <v>22</v>
      </c>
      <c r="G21" s="88">
        <f t="shared" si="1"/>
        <v>22</v>
      </c>
      <c r="H21" s="89" t="s">
        <v>39</v>
      </c>
      <c r="I21" s="90">
        <f t="shared" si="0"/>
        <v>24</v>
      </c>
      <c r="K21" s="136"/>
      <c r="L21" s="35">
        <f>L20</f>
        <v>1</v>
      </c>
      <c r="M21" s="34" t="s">
        <v>5</v>
      </c>
      <c r="N21" s="2" t="str">
        <f>IF(OR(A42&gt;0,A43&gt;0,A44&gt;0,A45&gt;0)," ",1)</f>
        <v xml:space="preserve"> </v>
      </c>
      <c r="O21" s="2" t="str">
        <f>IF(OR(A42&gt;0,A43&gt;0,A44&gt;0,A45&gt;0)," ",B5)</f>
        <v xml:space="preserve"> </v>
      </c>
      <c r="P21" s="63"/>
      <c r="Q21" s="104" t="str">
        <f>IF(P21&gt;0,IF(P21&gt;P20,"G"," ")," ")</f>
        <v xml:space="preserve"> </v>
      </c>
      <c r="R21" s="56"/>
      <c r="S21" s="2"/>
      <c r="T21" s="2"/>
      <c r="U21" s="2"/>
      <c r="V21" s="2"/>
      <c r="W21" s="2"/>
      <c r="X21" s="31"/>
      <c r="Y21" s="7"/>
      <c r="Z21" s="2"/>
      <c r="AA21" s="2"/>
      <c r="AB21" s="2"/>
      <c r="AC21" s="2"/>
      <c r="AD21" s="2"/>
      <c r="AE21" s="31"/>
      <c r="AF21" s="7"/>
      <c r="AG21" s="4"/>
      <c r="AH21" s="4"/>
      <c r="AI21" s="4"/>
      <c r="AJ21" s="4"/>
      <c r="AK21" s="4"/>
      <c r="AL21" s="4"/>
      <c r="AM21" s="4"/>
      <c r="AN21" s="25">
        <f>AN20+1</f>
        <v>23</v>
      </c>
      <c r="AO21" s="79" t="s">
        <v>5</v>
      </c>
      <c r="AP21" s="4">
        <f>IF(A45&gt;0,A6,IF(AL29="G",AI29,AI30))</f>
        <v>3</v>
      </c>
      <c r="AQ21" s="4" t="str">
        <f>IF(A45&gt;0,B6,IF(AL29="G",AJ29,AJ30))</f>
        <v>GERBAULET-HAZARD Hadri</v>
      </c>
      <c r="AR21" s="95">
        <v>0</v>
      </c>
      <c r="AS21" s="48" t="str">
        <f>IF(AR21&gt;0,IF(AR21&gt;AR20,"G"," ")," ")</f>
        <v xml:space="preserve"> </v>
      </c>
      <c r="AT21" s="70">
        <f t="shared" si="2"/>
        <v>9</v>
      </c>
      <c r="AU21" s="4">
        <f>IF(X18="g",U19,U18)</f>
        <v>16</v>
      </c>
      <c r="AV21" s="17" t="str">
        <f>IF(X18="g",V19,V18)</f>
        <v>Bye</v>
      </c>
    </row>
    <row r="22" spans="1:48" ht="16.5" thickBot="1" x14ac:dyDescent="0.3">
      <c r="A22" s="24">
        <v>18</v>
      </c>
      <c r="B22" s="37"/>
      <c r="C22" s="118">
        <f>C19</f>
        <v>15</v>
      </c>
      <c r="D22" s="82">
        <f t="shared" si="3"/>
        <v>22</v>
      </c>
      <c r="E22" s="82">
        <f>E19</f>
        <v>23</v>
      </c>
      <c r="F22" s="82">
        <f>F19</f>
        <v>23</v>
      </c>
      <c r="G22" s="52">
        <f t="shared" si="1"/>
        <v>22</v>
      </c>
      <c r="H22" s="18" t="s">
        <v>39</v>
      </c>
      <c r="I22" s="17">
        <f t="shared" si="0"/>
        <v>24</v>
      </c>
      <c r="K22" s="125" t="s">
        <v>27</v>
      </c>
      <c r="L22" s="49">
        <f>L21+1</f>
        <v>2</v>
      </c>
      <c r="M22" s="50" t="s">
        <v>4</v>
      </c>
      <c r="N22" s="4" t="str">
        <f>IF(OR(A42&gt;0,A43&gt;0,A44&gt;0,A45&gt;0)," ",2)</f>
        <v xml:space="preserve"> </v>
      </c>
      <c r="O22" s="4" t="str">
        <f>IF(OR(A42&gt;0,A43&gt;0,A44&gt;0,A45&gt;0)," ",B6)</f>
        <v xml:space="preserve"> </v>
      </c>
      <c r="P22" s="64"/>
      <c r="Q22" s="105" t="str">
        <f>IF(P22&gt;0,IF(P22&gt;P23,"G"," ")," ")</f>
        <v xml:space="preserve"> </v>
      </c>
      <c r="R22" s="54"/>
      <c r="S22" s="49">
        <v>22</v>
      </c>
      <c r="T22" s="50" t="s">
        <v>5</v>
      </c>
      <c r="U22" s="1">
        <f>IF($A$42&gt;0,A6,IF(Q22="G",N22,N23))</f>
        <v>2</v>
      </c>
      <c r="V22" s="1" t="str">
        <f>IF($A$42&gt;0,B6,IF(Q22="G",O22,O23))</f>
        <v>PETROFF Alexandre</v>
      </c>
      <c r="W22" s="64">
        <v>6</v>
      </c>
      <c r="X22" s="44" t="str">
        <f>IF(W22&gt;0,IF(W22&gt;W23,"G"," ")," ")</f>
        <v>G</v>
      </c>
      <c r="Y22" s="5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L22" s="4"/>
      <c r="AM22" s="4"/>
      <c r="AN22" s="138" t="s">
        <v>8</v>
      </c>
      <c r="AO22" s="139"/>
      <c r="AP22" s="9"/>
      <c r="AQ22" s="9"/>
      <c r="AR22" s="9" t="s">
        <v>31</v>
      </c>
      <c r="AS22" s="30"/>
      <c r="AT22" s="69">
        <v>17</v>
      </c>
      <c r="AU22" s="4" t="str">
        <f>IF(Q7="G",N6,N7)</f>
        <v xml:space="preserve"> </v>
      </c>
      <c r="AV22" s="17" t="str">
        <f>IF(Q7="G",O6,O7)</f>
        <v xml:space="preserve"> </v>
      </c>
    </row>
    <row r="23" spans="1:48" x14ac:dyDescent="0.25">
      <c r="A23" s="24">
        <v>19</v>
      </c>
      <c r="B23" s="37"/>
      <c r="C23" s="119">
        <f>C18</f>
        <v>14</v>
      </c>
      <c r="D23" s="87">
        <f t="shared" si="3"/>
        <v>24</v>
      </c>
      <c r="E23" s="87">
        <f>E18</f>
        <v>24</v>
      </c>
      <c r="F23" s="87">
        <f>F22</f>
        <v>23</v>
      </c>
      <c r="G23" s="88">
        <f t="shared" si="1"/>
        <v>22</v>
      </c>
      <c r="H23" s="89" t="s">
        <v>39</v>
      </c>
      <c r="I23" s="90">
        <f t="shared" si="0"/>
        <v>24</v>
      </c>
      <c r="K23" s="126"/>
      <c r="L23" s="35">
        <f>L22</f>
        <v>2</v>
      </c>
      <c r="M23" s="34" t="s">
        <v>5</v>
      </c>
      <c r="N23" s="2" t="str">
        <f>IF(OR(A42&gt;0,A43&gt;0,A44&gt;0,A45&gt;0)," ",31)</f>
        <v xml:space="preserve"> </v>
      </c>
      <c r="O23" s="2" t="str">
        <f>IF(OR(A42&gt;0,A43&gt;0,A44&gt;0,A45&gt;0)," ",B35)</f>
        <v xml:space="preserve"> </v>
      </c>
      <c r="P23" s="65"/>
      <c r="Q23" s="106" t="str">
        <f>IF(P23&gt;0,IF(P23&gt;P22,"G"," ")," ")</f>
        <v xml:space="preserve"> </v>
      </c>
      <c r="R23" s="55"/>
      <c r="S23" s="35">
        <f>S22</f>
        <v>22</v>
      </c>
      <c r="T23" s="34" t="s">
        <v>4</v>
      </c>
      <c r="U23" s="2">
        <f>IF($A$42&gt;0,A19,IF(Q25="G",N25,N24))</f>
        <v>15</v>
      </c>
      <c r="V23" s="2" t="str">
        <f>IF($A$42&gt;0,B19,IF(Q25="G",O25,O24))</f>
        <v>Bye</v>
      </c>
      <c r="W23" s="65">
        <v>0</v>
      </c>
      <c r="X23" s="45" t="str">
        <f>IF(W23&gt;0,IF(W23&gt;W22,"G"," ")," ")</f>
        <v xml:space="preserve"> </v>
      </c>
      <c r="Y23" s="6"/>
      <c r="Z23" s="4"/>
      <c r="AA23" s="4"/>
      <c r="AB23" s="4"/>
      <c r="AC23" s="4"/>
      <c r="AD23" s="4"/>
      <c r="AE23" s="4"/>
      <c r="AF23" s="6"/>
      <c r="AG23" s="4"/>
      <c r="AH23" s="4"/>
      <c r="AI23" s="4"/>
      <c r="AJ23" s="4"/>
      <c r="AK23" s="4"/>
      <c r="AL23" s="4"/>
      <c r="AM23" s="4"/>
      <c r="AN23" s="25">
        <f>AN21+1</f>
        <v>24</v>
      </c>
      <c r="AO23" s="79" t="s">
        <v>4</v>
      </c>
      <c r="AP23" s="4">
        <f>IF(AL29="G",AI30,AI29)</f>
        <v>7</v>
      </c>
      <c r="AQ23" s="4" t="str">
        <f>IF(AL29="G",AJ30,AJ29)</f>
        <v>ROTY ROBIN</v>
      </c>
      <c r="AR23" s="97">
        <v>0</v>
      </c>
      <c r="AS23" s="81" t="str">
        <f>IF(AR23&gt;0,IF(AR23&gt;AR24,"G"," ")," ")</f>
        <v xml:space="preserve"> </v>
      </c>
      <c r="AT23" s="69">
        <f t="shared" ref="AT23:AT37" si="4">$AT$22</f>
        <v>17</v>
      </c>
      <c r="AU23" s="4" t="str">
        <f>IF(Q9="G",N8,N9)</f>
        <v xml:space="preserve"> </v>
      </c>
      <c r="AV23" s="17" t="str">
        <f>IF(Q9="G",O8,O9)</f>
        <v xml:space="preserve"> </v>
      </c>
    </row>
    <row r="24" spans="1:48" x14ac:dyDescent="0.25">
      <c r="A24" s="24">
        <v>20</v>
      </c>
      <c r="B24" s="37"/>
      <c r="C24" s="118">
        <f>C17</f>
        <v>13</v>
      </c>
      <c r="D24" s="82">
        <f t="shared" si="3"/>
        <v>20</v>
      </c>
      <c r="E24" s="82">
        <f>E17</f>
        <v>21</v>
      </c>
      <c r="F24" s="82">
        <f>F21</f>
        <v>22</v>
      </c>
      <c r="G24" s="52">
        <f t="shared" si="1"/>
        <v>22</v>
      </c>
      <c r="H24" s="18" t="s">
        <v>39</v>
      </c>
      <c r="I24" s="17">
        <f t="shared" si="0"/>
        <v>24</v>
      </c>
      <c r="K24" s="126"/>
      <c r="L24" s="49">
        <f>L33+1</f>
        <v>15</v>
      </c>
      <c r="M24" s="50" t="s">
        <v>4</v>
      </c>
      <c r="N24" s="4" t="str">
        <f>IF(OR(A42&gt;0,A43&gt;0,A44&gt;0,A45&gt;0)," ",15)</f>
        <v xml:space="preserve"> </v>
      </c>
      <c r="O24" s="4" t="str">
        <f>IF(OR(A42&gt;0,A43&gt;0,A44&gt;0,A45&gt;0)," ",B19)</f>
        <v xml:space="preserve"> </v>
      </c>
      <c r="P24" s="64"/>
      <c r="Q24" s="105" t="str">
        <f>IF(P24&gt;0,IF(P24&gt;P25,"G"," ")," ")</f>
        <v xml:space="preserve"> </v>
      </c>
      <c r="R24" s="55"/>
      <c r="S24" s="4"/>
      <c r="T24" s="4"/>
      <c r="U24" s="4"/>
      <c r="V24" s="4"/>
      <c r="W24" s="4"/>
      <c r="X24" s="18"/>
      <c r="Y24" s="6"/>
      <c r="Z24" s="4"/>
      <c r="AA24" s="4"/>
      <c r="AB24" s="4"/>
      <c r="AC24" s="4"/>
      <c r="AD24" s="4"/>
      <c r="AE24" s="18"/>
      <c r="AF24" s="6"/>
      <c r="AG24" s="4"/>
      <c r="AH24" s="4"/>
      <c r="AI24" s="4"/>
      <c r="AJ24" s="4"/>
      <c r="AK24" s="4"/>
      <c r="AL24" s="4"/>
      <c r="AM24" s="4"/>
      <c r="AN24" s="26">
        <f>AN23</f>
        <v>24</v>
      </c>
      <c r="AO24" s="78" t="s">
        <v>5</v>
      </c>
      <c r="AP24" s="2">
        <f>IF(AL14="G",AI13,AI14)</f>
        <v>5</v>
      </c>
      <c r="AQ24" s="2" t="str">
        <f>IF(AL14="G",AJ13,AJ14)</f>
        <v>SEGURA Antoine</v>
      </c>
      <c r="AR24" s="61">
        <v>6</v>
      </c>
      <c r="AS24" s="40" t="str">
        <f>IF(AR24&gt;0,IF(AR24&gt;AR23,"G"," ")," ")</f>
        <v>G</v>
      </c>
      <c r="AT24" s="69">
        <f t="shared" si="4"/>
        <v>17</v>
      </c>
      <c r="AU24" s="4" t="str">
        <f>IF(Q11="G",N10,N11)</f>
        <v xml:space="preserve"> </v>
      </c>
      <c r="AV24" s="17" t="str">
        <f>IF(Q11="G",O10,O11)</f>
        <v xml:space="preserve"> </v>
      </c>
    </row>
    <row r="25" spans="1:48" x14ac:dyDescent="0.25">
      <c r="A25" s="24">
        <v>21</v>
      </c>
      <c r="B25" s="37"/>
      <c r="C25" s="119">
        <f>C16</f>
        <v>12</v>
      </c>
      <c r="D25" s="87">
        <f t="shared" si="3"/>
        <v>20</v>
      </c>
      <c r="E25" s="87">
        <f>E24</f>
        <v>21</v>
      </c>
      <c r="F25" s="87">
        <f>F24</f>
        <v>22</v>
      </c>
      <c r="G25" s="88">
        <f t="shared" si="1"/>
        <v>22</v>
      </c>
      <c r="H25" s="89" t="s">
        <v>39</v>
      </c>
      <c r="I25" s="90">
        <f t="shared" si="0"/>
        <v>24</v>
      </c>
      <c r="K25" s="127"/>
      <c r="L25" s="35">
        <f>L24</f>
        <v>15</v>
      </c>
      <c r="M25" s="34" t="s">
        <v>5</v>
      </c>
      <c r="N25" s="2" t="str">
        <f>IF(OR(A42&gt;0,A43&gt;0,A44&gt;0,A45&gt;0)," ",18)</f>
        <v xml:space="preserve"> </v>
      </c>
      <c r="O25" s="2" t="str">
        <f>IF(OR(A42&gt;0,A43&gt;0,A44&gt;0,A45&gt;0)," ",B22)</f>
        <v xml:space="preserve"> </v>
      </c>
      <c r="P25" s="65"/>
      <c r="Q25" s="106" t="str">
        <f>IF(P25&gt;0,IF(P25&gt;P24,"G"," ")," ")</f>
        <v xml:space="preserve"> </v>
      </c>
      <c r="R25" s="56"/>
      <c r="S25" s="2"/>
      <c r="T25" s="2"/>
      <c r="U25" s="2"/>
      <c r="V25" s="2"/>
      <c r="W25" s="2"/>
      <c r="X25" s="2"/>
      <c r="Y25" s="7"/>
      <c r="Z25" s="50">
        <f>Z9+2</f>
        <v>23</v>
      </c>
      <c r="AA25" s="50" t="s">
        <v>4</v>
      </c>
      <c r="AB25" s="1">
        <f>IF(A43&gt;0,A6,IF(X23="G",U23,U22))</f>
        <v>2</v>
      </c>
      <c r="AC25" s="1" t="str">
        <f>IF(A43&gt;0,B6,IF(X23="G",V23,V22))</f>
        <v>PETROFF Alexandre</v>
      </c>
      <c r="AD25" s="64">
        <v>4</v>
      </c>
      <c r="AE25" s="44" t="str">
        <f>IF(AD25&gt;0,IF(AD25&gt;AD26,"G"," ")," ")</f>
        <v xml:space="preserve"> </v>
      </c>
      <c r="AF25" s="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9">
        <f t="shared" si="4"/>
        <v>17</v>
      </c>
      <c r="AU25" s="4" t="str">
        <f>IF(Q13="G",N12,N13)</f>
        <v xml:space="preserve"> </v>
      </c>
      <c r="AV25" s="17" t="str">
        <f>IF(Q13="G",O12,O13)</f>
        <v xml:space="preserve"> </v>
      </c>
    </row>
    <row r="26" spans="1:48" x14ac:dyDescent="0.25">
      <c r="A26" s="24">
        <v>22</v>
      </c>
      <c r="B26" s="37"/>
      <c r="C26" s="118">
        <f>C15</f>
        <v>11</v>
      </c>
      <c r="D26" s="82">
        <f t="shared" si="3"/>
        <v>24</v>
      </c>
      <c r="E26" s="82">
        <f>E23</f>
        <v>24</v>
      </c>
      <c r="F26" s="82">
        <f>F23</f>
        <v>23</v>
      </c>
      <c r="G26" s="52">
        <f t="shared" si="1"/>
        <v>22</v>
      </c>
      <c r="H26" s="18" t="s">
        <v>39</v>
      </c>
      <c r="I26" s="17">
        <f t="shared" si="0"/>
        <v>24</v>
      </c>
      <c r="K26" s="125" t="s">
        <v>28</v>
      </c>
      <c r="L26" s="49">
        <f>L35+1</f>
        <v>7</v>
      </c>
      <c r="M26" s="50" t="s">
        <v>4</v>
      </c>
      <c r="N26" s="4" t="str">
        <f>IF(OR(A42&gt;0,A43&gt;0,A44&gt;0,A45&gt;0)," ",7)</f>
        <v xml:space="preserve"> </v>
      </c>
      <c r="O26" s="4" t="str">
        <f>IF(OR(A42&gt;0,A43&gt;0,A44&gt;0,A45&gt;0)," ",B11)</f>
        <v xml:space="preserve"> </v>
      </c>
      <c r="P26" s="64"/>
      <c r="Q26" s="105" t="str">
        <f>IF(P26&gt;0,IF(P26&gt;P27,"G"," ")," ")</f>
        <v xml:space="preserve"> </v>
      </c>
      <c r="R26" s="54"/>
      <c r="S26" s="49">
        <v>23</v>
      </c>
      <c r="T26" s="50" t="s">
        <v>4</v>
      </c>
      <c r="U26" s="1">
        <f>IF($A$42&gt;0,A11,IF(Q26="G",N26,N27))</f>
        <v>7</v>
      </c>
      <c r="V26" s="1" t="str">
        <f>IF($A$42&gt;0,B11,IF(Q26="G",O26,O27))</f>
        <v>ROTY ROBIN</v>
      </c>
      <c r="W26" s="64">
        <v>6</v>
      </c>
      <c r="X26" s="44" t="str">
        <f>IF(W26&gt;0,IF(W26&gt;W27,"G"," ")," ")</f>
        <v>G</v>
      </c>
      <c r="Y26" s="5"/>
      <c r="Z26" s="26">
        <f>Z25</f>
        <v>23</v>
      </c>
      <c r="AA26" s="34" t="s">
        <v>5</v>
      </c>
      <c r="AB26" s="2">
        <f>IF(A43&gt;0,A11,IF(X26="G",U26,U27))</f>
        <v>7</v>
      </c>
      <c r="AC26" s="2" t="str">
        <f>IF(A43&gt;0,B11,IF(X26="G",V26,V27))</f>
        <v>ROTY ROBIN</v>
      </c>
      <c r="AD26" s="65">
        <v>6</v>
      </c>
      <c r="AE26" s="45" t="str">
        <f>IF(AD26&gt;0,IF(AD26&gt;AD25,"G"," ")," ")</f>
        <v>G</v>
      </c>
      <c r="AF26" s="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9">
        <f t="shared" si="4"/>
        <v>17</v>
      </c>
      <c r="AU26" s="4" t="str">
        <f>IF(Q15="G",N14,N15)</f>
        <v xml:space="preserve"> </v>
      </c>
      <c r="AV26" s="17" t="str">
        <f>IF(Q15="G",O14,O15)</f>
        <v xml:space="preserve"> </v>
      </c>
    </row>
    <row r="27" spans="1:48" ht="16.5" thickBot="1" x14ac:dyDescent="0.3">
      <c r="A27" s="24">
        <v>23</v>
      </c>
      <c r="B27" s="37"/>
      <c r="C27" s="119">
        <f>C14</f>
        <v>10</v>
      </c>
      <c r="D27" s="87">
        <f t="shared" si="3"/>
        <v>23</v>
      </c>
      <c r="E27" s="87">
        <f>E22</f>
        <v>23</v>
      </c>
      <c r="F27" s="87">
        <f>F26</f>
        <v>23</v>
      </c>
      <c r="G27" s="88">
        <f t="shared" si="1"/>
        <v>22</v>
      </c>
      <c r="H27" s="89" t="s">
        <v>39</v>
      </c>
      <c r="I27" s="90">
        <f t="shared" si="0"/>
        <v>24</v>
      </c>
      <c r="K27" s="126"/>
      <c r="L27" s="35">
        <f>L26</f>
        <v>7</v>
      </c>
      <c r="M27" s="34" t="s">
        <v>5</v>
      </c>
      <c r="N27" s="2" t="str">
        <f>IF(OR(A42&gt;0,A43&gt;0,A44&gt;0,A45&gt;0)," ",26)</f>
        <v xml:space="preserve"> </v>
      </c>
      <c r="O27" s="2" t="str">
        <f>IF(OR(A42&gt;0,A43&gt;0,A44&gt;0,A45&gt;0)," ",B30)</f>
        <v xml:space="preserve"> </v>
      </c>
      <c r="P27" s="65"/>
      <c r="Q27" s="106" t="str">
        <f>IF(P27&gt;0,IF(P27&gt;P26,"G"," ")," ")</f>
        <v xml:space="preserve"> </v>
      </c>
      <c r="R27" s="55"/>
      <c r="S27" s="35">
        <f>S26</f>
        <v>23</v>
      </c>
      <c r="T27" s="34" t="s">
        <v>5</v>
      </c>
      <c r="U27" s="2">
        <f>IF($A$42&gt;0,A14,IF(Q29="G",N29,N28))</f>
        <v>10</v>
      </c>
      <c r="V27" s="2" t="str">
        <f>IF($A$42&gt;0,B14,IF(Q29="G",O29,O28))</f>
        <v>SAINT ETIENNE Pierre</v>
      </c>
      <c r="W27" s="65">
        <v>5</v>
      </c>
      <c r="X27" s="45" t="str">
        <f>IF(W27&gt;0,IF(W27&gt;W26,"G"," ")," ")</f>
        <v xml:space="preserve"> </v>
      </c>
      <c r="Y27" s="6"/>
      <c r="Z27" s="4"/>
      <c r="AA27" s="4"/>
      <c r="AB27" s="4"/>
      <c r="AC27" s="4"/>
      <c r="AD27" s="4"/>
      <c r="AE27" s="18"/>
      <c r="AF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9">
        <f t="shared" si="4"/>
        <v>17</v>
      </c>
      <c r="AU27" s="4" t="str">
        <f>IF(Q17="G",N16,N17)</f>
        <v xml:space="preserve"> </v>
      </c>
      <c r="AV27" s="17" t="str">
        <f>IF(Q17="G",O16,O17)</f>
        <v xml:space="preserve"> </v>
      </c>
    </row>
    <row r="28" spans="1:48" ht="16.5" thickBot="1" x14ac:dyDescent="0.3">
      <c r="A28" s="24">
        <v>24</v>
      </c>
      <c r="B28" s="37"/>
      <c r="C28" s="118">
        <f>C13</f>
        <v>9</v>
      </c>
      <c r="D28" s="82">
        <f t="shared" si="3"/>
        <v>21</v>
      </c>
      <c r="E28" s="82">
        <f>E20</f>
        <v>22</v>
      </c>
      <c r="F28" s="82">
        <f>F25</f>
        <v>22</v>
      </c>
      <c r="G28" s="52">
        <f t="shared" si="1"/>
        <v>22</v>
      </c>
      <c r="H28" s="18" t="s">
        <v>39</v>
      </c>
      <c r="I28" s="17">
        <f t="shared" si="0"/>
        <v>24</v>
      </c>
      <c r="K28" s="126"/>
      <c r="L28" s="49">
        <f>L15+1</f>
        <v>10</v>
      </c>
      <c r="M28" s="50" t="s">
        <v>4</v>
      </c>
      <c r="N28" s="4" t="str">
        <f>IF(OR(A42&gt;0,A43&gt;0,A44&gt;0,A45&gt;0)," ",10)</f>
        <v xml:space="preserve"> </v>
      </c>
      <c r="O28" s="4" t="str">
        <f>IF(OR(A42&gt;0,A43&gt;0,A44&gt;0,A45&gt;0)," ",B14)</f>
        <v xml:space="preserve"> </v>
      </c>
      <c r="P28" s="64"/>
      <c r="Q28" s="105" t="str">
        <f>IF(P28&gt;0,IF(P28&gt;P29,"G"," ")," ")</f>
        <v xml:space="preserve"> </v>
      </c>
      <c r="R28" s="55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18"/>
      <c r="AF28" s="6"/>
      <c r="AG28" s="8" t="s">
        <v>6</v>
      </c>
      <c r="AH28" s="9"/>
      <c r="AI28" s="9" t="s">
        <v>1</v>
      </c>
      <c r="AJ28" s="9" t="s">
        <v>0</v>
      </c>
      <c r="AK28" s="9" t="s">
        <v>31</v>
      </c>
      <c r="AL28" s="10" t="s">
        <v>3</v>
      </c>
      <c r="AM28" s="4"/>
      <c r="AN28" s="4"/>
      <c r="AO28" s="4"/>
      <c r="AP28" s="4"/>
      <c r="AQ28" s="4"/>
      <c r="AR28" s="4"/>
      <c r="AS28" s="4"/>
      <c r="AT28" s="69">
        <f t="shared" si="4"/>
        <v>17</v>
      </c>
      <c r="AU28" s="4" t="str">
        <f>IF(Q19="G",N18,N19)</f>
        <v xml:space="preserve"> </v>
      </c>
      <c r="AV28" s="17" t="str">
        <f>IF(Q19="G",O18,O19)</f>
        <v xml:space="preserve"> </v>
      </c>
    </row>
    <row r="29" spans="1:48" x14ac:dyDescent="0.25">
      <c r="A29" s="24">
        <v>25</v>
      </c>
      <c r="B29" s="37"/>
      <c r="C29" s="119">
        <f>C12</f>
        <v>8</v>
      </c>
      <c r="D29" s="87">
        <f>D12</f>
        <v>21</v>
      </c>
      <c r="E29" s="87">
        <f>E28</f>
        <v>22</v>
      </c>
      <c r="F29" s="87">
        <f>F28</f>
        <v>22</v>
      </c>
      <c r="G29" s="88">
        <f t="shared" si="1"/>
        <v>22</v>
      </c>
      <c r="H29" s="89" t="s">
        <v>39</v>
      </c>
      <c r="I29" s="90">
        <f t="shared" si="0"/>
        <v>24</v>
      </c>
      <c r="K29" s="127"/>
      <c r="L29" s="35">
        <f>L28</f>
        <v>10</v>
      </c>
      <c r="M29" s="34" t="s">
        <v>5</v>
      </c>
      <c r="N29" s="2" t="str">
        <f>IF(OR(A42&gt;0,A43&gt;0,A44&gt;0,A45&gt;0)," ",23)</f>
        <v xml:space="preserve"> </v>
      </c>
      <c r="O29" s="2" t="str">
        <f>IF(OR(A42&gt;0,A43&gt;0,A44&gt;0,A45&gt;0)," ",B27)</f>
        <v xml:space="preserve"> </v>
      </c>
      <c r="P29" s="65"/>
      <c r="Q29" s="106" t="str">
        <f>IF(P29&gt;0,IF(P29&gt;P28,"G"," ")," ")</f>
        <v xml:space="preserve"> </v>
      </c>
      <c r="R29" s="56"/>
      <c r="S29" s="2"/>
      <c r="T29" s="2"/>
      <c r="U29" s="2"/>
      <c r="V29" s="2"/>
      <c r="W29" s="2"/>
      <c r="X29" s="31"/>
      <c r="Y29" s="7"/>
      <c r="Z29" s="2"/>
      <c r="AA29" s="2"/>
      <c r="AB29" s="2"/>
      <c r="AC29" s="2"/>
      <c r="AD29" s="2"/>
      <c r="AE29" s="31"/>
      <c r="AF29" s="7"/>
      <c r="AG29" s="25">
        <f>AG13+1</f>
        <v>23</v>
      </c>
      <c r="AH29" s="77" t="s">
        <v>4</v>
      </c>
      <c r="AI29" s="4">
        <f>IF(A44&gt;0,A6,IF(AE25="G",AB25,AB26))</f>
        <v>7</v>
      </c>
      <c r="AJ29" s="4" t="str">
        <f>IF(A44&gt;0,B6,IF(AE25="G",AC25,AC26))</f>
        <v>ROTY ROBIN</v>
      </c>
      <c r="AK29" s="95">
        <v>5</v>
      </c>
      <c r="AL29" s="48" t="str">
        <f>IF(AK29&gt;0,IF(AK29&gt;AK30,"G"," ")," ")</f>
        <v xml:space="preserve"> </v>
      </c>
      <c r="AM29" s="4"/>
      <c r="AN29" s="4"/>
      <c r="AO29" s="4"/>
      <c r="AP29" s="4"/>
      <c r="AQ29" s="4"/>
      <c r="AR29" s="4"/>
      <c r="AS29" s="4"/>
      <c r="AT29" s="69">
        <f t="shared" si="4"/>
        <v>17</v>
      </c>
      <c r="AU29" s="4" t="str">
        <f>IF(Q21="G",N20,N21)</f>
        <v xml:space="preserve"> </v>
      </c>
      <c r="AV29" s="17" t="str">
        <f>IF(Q21="G",O20,O21)</f>
        <v xml:space="preserve"> </v>
      </c>
    </row>
    <row r="30" spans="1:48" x14ac:dyDescent="0.25">
      <c r="A30" s="24">
        <v>26</v>
      </c>
      <c r="B30" s="37"/>
      <c r="C30" s="118">
        <f>C11</f>
        <v>7</v>
      </c>
      <c r="D30" s="82">
        <f>D27</f>
        <v>23</v>
      </c>
      <c r="E30" s="82">
        <f>E27</f>
        <v>23</v>
      </c>
      <c r="F30" s="82">
        <f>F27</f>
        <v>23</v>
      </c>
      <c r="G30" s="52">
        <f t="shared" si="1"/>
        <v>22</v>
      </c>
      <c r="H30" s="18" t="s">
        <v>39</v>
      </c>
      <c r="I30" s="17">
        <f t="shared" si="0"/>
        <v>24</v>
      </c>
      <c r="K30" s="128" t="s">
        <v>29</v>
      </c>
      <c r="L30" s="49">
        <f>L23+1</f>
        <v>3</v>
      </c>
      <c r="M30" s="50" t="s">
        <v>4</v>
      </c>
      <c r="N30" s="4" t="str">
        <f>IF(OR(A42&gt;0,A43&gt;0,A44&gt;0,A45&gt;0)," ",3)</f>
        <v xml:space="preserve"> </v>
      </c>
      <c r="O30" s="4" t="str">
        <f>IF(OR(A42&gt;0,A43&gt;0,A44&gt;0,A45&gt;0)," ",B7)</f>
        <v xml:space="preserve"> </v>
      </c>
      <c r="P30" s="66"/>
      <c r="Q30" s="107" t="str">
        <f>IF(P30&gt;0,IF(P30&gt;P31,"G"," ")," ")</f>
        <v xml:space="preserve"> </v>
      </c>
      <c r="R30" s="54"/>
      <c r="S30" s="49">
        <v>24</v>
      </c>
      <c r="T30" s="50" t="s">
        <v>4</v>
      </c>
      <c r="U30" s="1">
        <f>IF($A$42&gt;0,A7,IF(Q30="G",N30,N31))</f>
        <v>3</v>
      </c>
      <c r="V30" s="1" t="str">
        <f>IF($A$42&gt;0,B7,IF(Q30="G",O30,O31))</f>
        <v>GERBAULET-HAZARD Hadri</v>
      </c>
      <c r="W30" s="66">
        <v>6</v>
      </c>
      <c r="X30" s="46" t="str">
        <f>IF(W30&gt;0,IF(W30&gt;W31,"G"," ")," ")</f>
        <v>G</v>
      </c>
      <c r="Y30" s="5"/>
      <c r="Z30" s="51"/>
      <c r="AA30" s="1"/>
      <c r="AB30" s="1"/>
      <c r="AC30" s="1"/>
      <c r="AD30" s="1"/>
      <c r="AE30" s="1"/>
      <c r="AF30" s="5"/>
      <c r="AG30" s="26">
        <f>AG29</f>
        <v>23</v>
      </c>
      <c r="AH30" s="78" t="s">
        <v>5</v>
      </c>
      <c r="AI30" s="2">
        <f>IF(A44&gt;0,A7,IF(AE33="G",AB33,AB34))</f>
        <v>3</v>
      </c>
      <c r="AJ30" s="2" t="str">
        <f>IF(A44&gt;0,B7,IF(AE33="G",AC33,AC34))</f>
        <v>GERBAULET-HAZARD Hadri</v>
      </c>
      <c r="AK30" s="67">
        <v>6</v>
      </c>
      <c r="AL30" s="47" t="str">
        <f>IF(AK30&gt;0,IF(AK30&gt;AK29,"G"," ")," ")</f>
        <v>G</v>
      </c>
      <c r="AM30" s="4"/>
      <c r="AN30" s="4"/>
      <c r="AO30" s="4"/>
      <c r="AP30" s="4"/>
      <c r="AQ30" s="4"/>
      <c r="AR30" s="4"/>
      <c r="AS30" s="4"/>
      <c r="AT30" s="69">
        <f t="shared" si="4"/>
        <v>17</v>
      </c>
      <c r="AU30" s="4" t="str">
        <f>IF(Q23="G",N22,N23)</f>
        <v xml:space="preserve"> </v>
      </c>
      <c r="AV30" s="17" t="str">
        <f>IF(Q23="G",O22,O23)</f>
        <v xml:space="preserve"> </v>
      </c>
    </row>
    <row r="31" spans="1:48" x14ac:dyDescent="0.25">
      <c r="A31" s="24">
        <v>27</v>
      </c>
      <c r="B31" s="37"/>
      <c r="C31" s="119">
        <f>C10</f>
        <v>6</v>
      </c>
      <c r="D31" s="87">
        <f>D26</f>
        <v>24</v>
      </c>
      <c r="E31" s="87">
        <f>E23</f>
        <v>24</v>
      </c>
      <c r="F31" s="87">
        <f>F30</f>
        <v>23</v>
      </c>
      <c r="G31" s="88">
        <f t="shared" si="1"/>
        <v>22</v>
      </c>
      <c r="H31" s="89" t="s">
        <v>39</v>
      </c>
      <c r="I31" s="90">
        <f t="shared" si="0"/>
        <v>24</v>
      </c>
      <c r="K31" s="129"/>
      <c r="L31" s="35">
        <f>L30</f>
        <v>3</v>
      </c>
      <c r="M31" s="34" t="s">
        <v>5</v>
      </c>
      <c r="N31" s="2" t="str">
        <f>IF(OR(A42&gt;0,A43&gt;0,A44&gt;0,A45&gt;0)," ",30)</f>
        <v xml:space="preserve"> </v>
      </c>
      <c r="O31" s="2" t="str">
        <f>IF(OR(A42&gt;0,A43&gt;0,A44&gt;0,A45&gt;0)," ",B34)</f>
        <v xml:space="preserve"> </v>
      </c>
      <c r="P31" s="67"/>
      <c r="Q31" s="108" t="str">
        <f>IF(P31&gt;0,IF(P31&gt;P30,"G"," ")," ")</f>
        <v xml:space="preserve"> </v>
      </c>
      <c r="R31" s="55"/>
      <c r="S31" s="35">
        <f>S30</f>
        <v>24</v>
      </c>
      <c r="T31" s="34" t="s">
        <v>5</v>
      </c>
      <c r="U31" s="2">
        <f>IF($A$42&gt;0,A18,IF(Q33="G",N33,N32))</f>
        <v>14</v>
      </c>
      <c r="V31" s="2" t="str">
        <f>IF($A$42&gt;0,B18,IF(Q33="G",O33,O32))</f>
        <v>Bye</v>
      </c>
      <c r="W31" s="67">
        <v>0</v>
      </c>
      <c r="X31" s="47" t="str">
        <f>IF(W31&gt;0,IF(W31&gt;W30,"G"," ")," ")</f>
        <v xml:space="preserve"> </v>
      </c>
      <c r="Y31" s="6"/>
      <c r="Z31" s="52"/>
      <c r="AA31" s="4"/>
      <c r="AB31" s="4"/>
      <c r="AC31" s="4"/>
      <c r="AD31" s="4"/>
      <c r="AE31" s="4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69">
        <f t="shared" si="4"/>
        <v>17</v>
      </c>
      <c r="AU31" s="4" t="str">
        <f>IF(Q25="G",N24,N25)</f>
        <v xml:space="preserve"> </v>
      </c>
      <c r="AV31" s="17" t="str">
        <f>IF(Q25="G",O24,O25)</f>
        <v xml:space="preserve"> </v>
      </c>
    </row>
    <row r="32" spans="1:48" x14ac:dyDescent="0.25">
      <c r="A32" s="24">
        <v>28</v>
      </c>
      <c r="B32" s="37"/>
      <c r="C32" s="118">
        <f>C9</f>
        <v>5</v>
      </c>
      <c r="D32" s="82">
        <f>D9</f>
        <v>20</v>
      </c>
      <c r="E32" s="82">
        <f>E25</f>
        <v>21</v>
      </c>
      <c r="F32" s="82">
        <f>F29</f>
        <v>22</v>
      </c>
      <c r="G32" s="52">
        <f t="shared" si="1"/>
        <v>22</v>
      </c>
      <c r="H32" s="18" t="s">
        <v>39</v>
      </c>
      <c r="I32" s="17">
        <f t="shared" si="0"/>
        <v>24</v>
      </c>
      <c r="K32" s="129"/>
      <c r="L32" s="49">
        <f>L11+1</f>
        <v>14</v>
      </c>
      <c r="M32" s="50" t="s">
        <v>4</v>
      </c>
      <c r="N32" s="4" t="str">
        <f>IF(OR(A42&gt;0,A43&gt;0,A44&gt;0,A45&gt;0)," ",14)</f>
        <v xml:space="preserve"> </v>
      </c>
      <c r="O32" s="4" t="str">
        <f>IF(OR(A42&gt;0,A43&gt;0,A44&gt;0,A45&gt;0)," ",B18)</f>
        <v xml:space="preserve"> </v>
      </c>
      <c r="P32" s="66"/>
      <c r="Q32" s="107" t="str">
        <f>IF(P32&gt;0,IF(P32&gt;P33,"G"," ")," ")</f>
        <v xml:space="preserve"> </v>
      </c>
      <c r="R32" s="55"/>
      <c r="S32" s="4"/>
      <c r="T32" s="4"/>
      <c r="U32" s="4"/>
      <c r="V32" s="4"/>
      <c r="W32" s="4"/>
      <c r="X32" s="18"/>
      <c r="Y32" s="6"/>
      <c r="Z32" s="52"/>
      <c r="AA32" s="4"/>
      <c r="AB32" s="4"/>
      <c r="AC32" s="4"/>
      <c r="AD32" s="4"/>
      <c r="AE32" s="18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9">
        <f t="shared" si="4"/>
        <v>17</v>
      </c>
      <c r="AU32" s="4" t="str">
        <f>IF(Q27="G",N26,N27)</f>
        <v xml:space="preserve"> </v>
      </c>
      <c r="AV32" s="17" t="str">
        <f>IF(Q27="G",O26,O27)</f>
        <v xml:space="preserve"> </v>
      </c>
    </row>
    <row r="33" spans="1:48" x14ac:dyDescent="0.25">
      <c r="A33" s="24">
        <v>29</v>
      </c>
      <c r="B33" s="37"/>
      <c r="C33" s="119">
        <f>C8</f>
        <v>4</v>
      </c>
      <c r="D33" s="87">
        <f>D8</f>
        <v>20</v>
      </c>
      <c r="E33" s="87">
        <f>E25</f>
        <v>21</v>
      </c>
      <c r="F33" s="87">
        <f>F32</f>
        <v>22</v>
      </c>
      <c r="G33" s="88">
        <f t="shared" si="1"/>
        <v>22</v>
      </c>
      <c r="H33" s="89" t="s">
        <v>39</v>
      </c>
      <c r="I33" s="90">
        <f t="shared" si="0"/>
        <v>24</v>
      </c>
      <c r="K33" s="130"/>
      <c r="L33" s="35">
        <f>L32</f>
        <v>14</v>
      </c>
      <c r="M33" s="34" t="s">
        <v>5</v>
      </c>
      <c r="N33" s="2" t="str">
        <f>IF(OR(A42&gt;0,A43&gt;0,A44&gt;0,A45&gt;0)," ",19)</f>
        <v xml:space="preserve"> </v>
      </c>
      <c r="O33" s="2" t="str">
        <f>IF(OR(A42&gt;0,A43&gt;0,A44&gt;0,A45&gt;0)," ",B23)</f>
        <v xml:space="preserve"> </v>
      </c>
      <c r="P33" s="67"/>
      <c r="Q33" s="108" t="str">
        <f>IF(P33&gt;0,IF(P33&gt;P32,"G"," ")," ")</f>
        <v xml:space="preserve"> </v>
      </c>
      <c r="R33" s="56"/>
      <c r="S33" s="2"/>
      <c r="T33" s="2"/>
      <c r="U33" s="2"/>
      <c r="V33" s="2"/>
      <c r="W33" s="2"/>
      <c r="X33" s="2"/>
      <c r="Y33" s="7"/>
      <c r="Z33" s="27">
        <f>Z25+1</f>
        <v>24</v>
      </c>
      <c r="AA33" s="50" t="s">
        <v>4</v>
      </c>
      <c r="AB33" s="1">
        <f>IF(A43&gt;0,A7,IF(X30="G",U30,U31))</f>
        <v>3</v>
      </c>
      <c r="AC33" s="1" t="str">
        <f>IF(A43&gt;0,B7,IF(X30="G",V30,V31))</f>
        <v>GERBAULET-HAZARD Hadri</v>
      </c>
      <c r="AD33" s="66">
        <v>6</v>
      </c>
      <c r="AE33" s="46" t="str">
        <f>IF(AD33&gt;0,IF(AD33&gt;AD34,"G"," ")," ")</f>
        <v>G</v>
      </c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9">
        <f t="shared" si="4"/>
        <v>17</v>
      </c>
      <c r="AU33" s="4" t="str">
        <f>IF(Q29="G",N28,N29)</f>
        <v xml:space="preserve"> </v>
      </c>
      <c r="AV33" s="17" t="str">
        <f>IF(Q29="G",O28,O29)</f>
        <v xml:space="preserve"> </v>
      </c>
    </row>
    <row r="34" spans="1:48" x14ac:dyDescent="0.25">
      <c r="A34" s="24">
        <v>30</v>
      </c>
      <c r="B34" s="37"/>
      <c r="C34" s="118">
        <f>C7</f>
        <v>3</v>
      </c>
      <c r="D34" s="82">
        <f>D7</f>
        <v>24</v>
      </c>
      <c r="E34" s="82">
        <f>E23</f>
        <v>24</v>
      </c>
      <c r="F34" s="82">
        <f>F31</f>
        <v>23</v>
      </c>
      <c r="G34" s="52">
        <f t="shared" si="1"/>
        <v>22</v>
      </c>
      <c r="H34" s="18" t="s">
        <v>39</v>
      </c>
      <c r="I34" s="17">
        <f t="shared" si="0"/>
        <v>24</v>
      </c>
      <c r="K34" s="128" t="s">
        <v>30</v>
      </c>
      <c r="L34" s="49">
        <f>L9+1</f>
        <v>6</v>
      </c>
      <c r="M34" s="50" t="s">
        <v>4</v>
      </c>
      <c r="N34" s="4" t="str">
        <f>IF(OR(A42&gt;0,A43&gt;0,A44&gt;0,A45&gt;0)," ",6)</f>
        <v xml:space="preserve"> </v>
      </c>
      <c r="O34" s="4" t="str">
        <f>IF(OR(A42&gt;0,A43&gt;0,A44&gt;0,A45&gt;0)," ",B10)</f>
        <v xml:space="preserve"> </v>
      </c>
      <c r="P34" s="66"/>
      <c r="Q34" s="107" t="str">
        <f>IF(P34&gt;0,IF(P34&gt;P35,"G"," ")," ")</f>
        <v xml:space="preserve"> </v>
      </c>
      <c r="R34" s="54"/>
      <c r="S34" s="49">
        <v>24</v>
      </c>
      <c r="T34" s="50" t="s">
        <v>5</v>
      </c>
      <c r="U34" s="1">
        <f>IF($A$42&gt;0,A10,IF(Q34="G",N34,N35))</f>
        <v>6</v>
      </c>
      <c r="V34" s="1" t="str">
        <f>IF($A$42&gt;0,B10,IF(Q34="G",O34,O35))</f>
        <v>MAGNAT Antonin</v>
      </c>
      <c r="W34" s="66">
        <v>6</v>
      </c>
      <c r="X34" s="46" t="str">
        <f>IF(W34&gt;0,IF(W34&gt;W35,"G"," ")," ")</f>
        <v>G</v>
      </c>
      <c r="Y34" s="5"/>
      <c r="Z34" s="26">
        <f>Z33</f>
        <v>24</v>
      </c>
      <c r="AA34" s="34" t="s">
        <v>5</v>
      </c>
      <c r="AB34" s="2">
        <f>IF(A43&gt;0,A10,IF(X35="G",U35,U34))</f>
        <v>6</v>
      </c>
      <c r="AC34" s="2" t="str">
        <f>IF(A43&gt;0,B10,IF(X35="G",V35,V34))</f>
        <v>MAGNAT Antonin</v>
      </c>
      <c r="AD34" s="67">
        <v>0</v>
      </c>
      <c r="AE34" s="47" t="str">
        <f>IF(AD34&gt;0,IF(AD34&gt;AD33,"G"," ")," ")</f>
        <v xml:space="preserve"> </v>
      </c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>
        <f t="shared" si="4"/>
        <v>17</v>
      </c>
      <c r="AU34" s="4" t="str">
        <f>IF(Q31="G",N30,N31)</f>
        <v xml:space="preserve"> </v>
      </c>
      <c r="AV34" s="17" t="str">
        <f>IF(Q31="G",O30,O31)</f>
        <v xml:space="preserve"> </v>
      </c>
    </row>
    <row r="35" spans="1:48" x14ac:dyDescent="0.25">
      <c r="A35" s="24">
        <v>31</v>
      </c>
      <c r="B35" s="37"/>
      <c r="C35" s="119">
        <f>C6</f>
        <v>2</v>
      </c>
      <c r="D35" s="87">
        <f>D6</f>
        <v>22</v>
      </c>
      <c r="E35" s="87">
        <f>E30</f>
        <v>23</v>
      </c>
      <c r="F35" s="87">
        <f>F34</f>
        <v>23</v>
      </c>
      <c r="G35" s="88">
        <f t="shared" si="1"/>
        <v>22</v>
      </c>
      <c r="H35" s="89" t="s">
        <v>39</v>
      </c>
      <c r="I35" s="90">
        <f t="shared" si="0"/>
        <v>24</v>
      </c>
      <c r="K35" s="129"/>
      <c r="L35" s="35">
        <f>L34</f>
        <v>6</v>
      </c>
      <c r="M35" s="34" t="s">
        <v>5</v>
      </c>
      <c r="N35" s="2" t="str">
        <f>IF(OR(A42&gt;0,A43&gt;0,A44&gt;0,A45&gt;0)," ",27)</f>
        <v xml:space="preserve"> </v>
      </c>
      <c r="O35" s="2" t="str">
        <f>IF(OR(A42&gt;0,A43&gt;0,A44&gt;0,A45&gt;0)," ",B31)</f>
        <v xml:space="preserve"> </v>
      </c>
      <c r="P35" s="67"/>
      <c r="Q35" s="108" t="str">
        <f>IF(P35&gt;0,IF(P35&gt;P34,"G"," ")," ")</f>
        <v xml:space="preserve"> </v>
      </c>
      <c r="R35" s="55"/>
      <c r="S35" s="35">
        <f>S34</f>
        <v>24</v>
      </c>
      <c r="T35" s="34" t="s">
        <v>4</v>
      </c>
      <c r="U35" s="2">
        <f>IF($A$42&gt;0,A15,IF(Q37="G",N37,N36))</f>
        <v>11</v>
      </c>
      <c r="V35" s="2" t="str">
        <f>IF($A$42&gt;0,B15,IF(Q37="G",O37,O36))</f>
        <v>Bye</v>
      </c>
      <c r="W35" s="67">
        <v>0</v>
      </c>
      <c r="X35" s="47" t="str">
        <f>IF(W35&gt;0,IF(W35&gt;W34,"G"," ")," ")</f>
        <v xml:space="preserve"> </v>
      </c>
      <c r="Y35" s="6"/>
      <c r="Z35" s="52"/>
      <c r="AA35" s="4"/>
      <c r="AB35" s="4"/>
      <c r="AC35" s="4"/>
      <c r="AD35" s="4"/>
      <c r="AE35" s="18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9">
        <f t="shared" si="4"/>
        <v>17</v>
      </c>
      <c r="AU35" s="4" t="str">
        <f>IF(Q33="G",N32,N33)</f>
        <v xml:space="preserve"> </v>
      </c>
      <c r="AV35" s="17" t="str">
        <f>IF(Q33="G",O32,O33)</f>
        <v xml:space="preserve"> </v>
      </c>
    </row>
    <row r="36" spans="1:48" ht="16.5" thickBot="1" x14ac:dyDescent="0.3">
      <c r="A36" s="29">
        <v>32</v>
      </c>
      <c r="B36" s="38"/>
      <c r="C36" s="120">
        <f>C5</f>
        <v>1</v>
      </c>
      <c r="D36" s="85">
        <f>D5</f>
        <v>22</v>
      </c>
      <c r="E36" s="85">
        <f>E29</f>
        <v>22</v>
      </c>
      <c r="F36" s="85">
        <f>F33</f>
        <v>22</v>
      </c>
      <c r="G36" s="86">
        <f t="shared" si="1"/>
        <v>22</v>
      </c>
      <c r="H36" s="32" t="s">
        <v>39</v>
      </c>
      <c r="I36" s="22">
        <f t="shared" si="0"/>
        <v>24</v>
      </c>
      <c r="K36" s="129"/>
      <c r="L36" s="49">
        <f>L29+1</f>
        <v>11</v>
      </c>
      <c r="M36" s="50" t="s">
        <v>4</v>
      </c>
      <c r="N36" s="4" t="str">
        <f>IF(OR(A42&gt;0,A43&gt;0,A44&gt;0,A45&gt;0)," ",11)</f>
        <v xml:space="preserve"> </v>
      </c>
      <c r="O36" s="4" t="str">
        <f>IF(OR(A42&gt;0,A43&gt;0,A44&gt;0,A45&gt;0)," ",B15)</f>
        <v xml:space="preserve"> </v>
      </c>
      <c r="P36" s="66"/>
      <c r="Q36" s="107" t="str">
        <f>IF(P36&gt;0,IF(P36&gt;P37,"G"," ")," ")</f>
        <v xml:space="preserve"> </v>
      </c>
      <c r="R36" s="55"/>
      <c r="S36" s="4"/>
      <c r="T36" s="4"/>
      <c r="U36" s="4"/>
      <c r="V36" s="4"/>
      <c r="W36" s="4"/>
      <c r="X36" s="4"/>
      <c r="Y36" s="6"/>
      <c r="Z36" s="52"/>
      <c r="AA36" s="4"/>
      <c r="AB36" s="4"/>
      <c r="AC36" s="4"/>
      <c r="AD36" s="4"/>
      <c r="AE36" s="18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69">
        <f t="shared" si="4"/>
        <v>17</v>
      </c>
      <c r="AU36" s="4" t="str">
        <f>IF(Q35="G",N34,N35)</f>
        <v xml:space="preserve"> </v>
      </c>
      <c r="AV36" s="17" t="str">
        <f>IF(Q35="G",O34,O35)</f>
        <v xml:space="preserve"> </v>
      </c>
    </row>
    <row r="37" spans="1:48" ht="16.5" thickBot="1" x14ac:dyDescent="0.3">
      <c r="K37" s="131"/>
      <c r="L37" s="109">
        <f>L36</f>
        <v>11</v>
      </c>
      <c r="M37" s="71" t="s">
        <v>5</v>
      </c>
      <c r="N37" s="21" t="str">
        <f>IF(OR(A42&gt;0,A43&gt;0,A44&gt;0,A45&gt;0)," ",22)</f>
        <v xml:space="preserve"> </v>
      </c>
      <c r="O37" s="21" t="str">
        <f>IF(OR(A42&gt;0,A43&gt;0,A44&gt;0,A45&gt;0)," ",B26)</f>
        <v xml:space="preserve"> </v>
      </c>
      <c r="P37" s="74"/>
      <c r="Q37" s="110" t="str">
        <f>IF(P37&gt;0,IF(P37&gt;P36,"G"," ")," ")</f>
        <v xml:space="preserve"> </v>
      </c>
      <c r="R37" s="57"/>
      <c r="S37" s="21"/>
      <c r="T37" s="21"/>
      <c r="U37" s="21"/>
      <c r="V37" s="21"/>
      <c r="W37" s="21"/>
      <c r="X37" s="21"/>
      <c r="Y37" s="23"/>
      <c r="Z37" s="86"/>
      <c r="AA37" s="21"/>
      <c r="AB37" s="21"/>
      <c r="AC37" s="21"/>
      <c r="AD37" s="21"/>
      <c r="AE37" s="32"/>
      <c r="AF37" s="2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111">
        <f t="shared" si="4"/>
        <v>17</v>
      </c>
      <c r="AU37" s="21" t="str">
        <f>IF(Q37="G",N36,N37)</f>
        <v xml:space="preserve"> </v>
      </c>
      <c r="AV37" s="22" t="str">
        <f>IF(Q37="G",O36,O37)</f>
        <v xml:space="preserve"> </v>
      </c>
    </row>
    <row r="40" spans="1:48" ht="39.950000000000003" customHeight="1" thickBot="1" x14ac:dyDescent="0.3">
      <c r="A40" s="132" t="s">
        <v>41</v>
      </c>
      <c r="B40" s="132"/>
      <c r="C40" s="132" t="s">
        <v>42</v>
      </c>
      <c r="D40" s="133"/>
      <c r="E40" s="133"/>
    </row>
    <row r="41" spans="1:48" ht="16.5" thickBot="1" x14ac:dyDescent="0.3">
      <c r="A41" s="121"/>
      <c r="B41" s="113" t="s">
        <v>36</v>
      </c>
      <c r="C41" s="122"/>
      <c r="D41" s="123"/>
      <c r="E41" s="124"/>
    </row>
    <row r="42" spans="1:48" ht="16.5" thickBot="1" x14ac:dyDescent="0.3">
      <c r="A42" s="68" t="s">
        <v>43</v>
      </c>
      <c r="B42" s="114" t="s">
        <v>32</v>
      </c>
      <c r="C42" s="122">
        <v>20</v>
      </c>
      <c r="D42" s="123"/>
      <c r="E42" s="124"/>
    </row>
    <row r="43" spans="1:48" ht="16.5" thickBot="1" x14ac:dyDescent="0.3">
      <c r="A43" s="68"/>
      <c r="B43" s="115" t="s">
        <v>33</v>
      </c>
      <c r="C43" s="122">
        <v>22</v>
      </c>
      <c r="D43" s="123"/>
      <c r="E43" s="124"/>
    </row>
    <row r="44" spans="1:48" ht="16.5" thickBot="1" x14ac:dyDescent="0.3">
      <c r="A44" s="68"/>
      <c r="B44" s="115" t="s">
        <v>34</v>
      </c>
      <c r="C44" s="122">
        <v>22</v>
      </c>
      <c r="D44" s="123"/>
      <c r="E44" s="124"/>
    </row>
    <row r="45" spans="1:48" ht="16.5" thickBot="1" x14ac:dyDescent="0.3">
      <c r="A45" s="68"/>
      <c r="B45" s="116" t="s">
        <v>7</v>
      </c>
      <c r="C45" s="122">
        <v>22</v>
      </c>
      <c r="D45" s="123"/>
      <c r="E45" s="124"/>
    </row>
    <row r="47" spans="1:48" x14ac:dyDescent="0.25">
      <c r="A47" t="s">
        <v>11</v>
      </c>
      <c r="B47" t="s">
        <v>12</v>
      </c>
      <c r="C47" t="s">
        <v>13</v>
      </c>
    </row>
    <row r="48" spans="1:48" x14ac:dyDescent="0.25">
      <c r="A48" t="s">
        <v>14</v>
      </c>
      <c r="B48" t="s">
        <v>15</v>
      </c>
      <c r="C48" t="s">
        <v>16</v>
      </c>
    </row>
  </sheetData>
  <mergeCells count="30">
    <mergeCell ref="C3:I3"/>
    <mergeCell ref="G4:I4"/>
    <mergeCell ref="L4:Q4"/>
    <mergeCell ref="S4:X4"/>
    <mergeCell ref="Z4:AE4"/>
    <mergeCell ref="AN18:AS18"/>
    <mergeCell ref="AN19:AO19"/>
    <mergeCell ref="K22:K25"/>
    <mergeCell ref="AN22:AO22"/>
    <mergeCell ref="AN5:AR5"/>
    <mergeCell ref="K6:K9"/>
    <mergeCell ref="AP8:AP10"/>
    <mergeCell ref="AO9:AO10"/>
    <mergeCell ref="K10:K13"/>
    <mergeCell ref="AG11:AL11"/>
    <mergeCell ref="L5:M5"/>
    <mergeCell ref="S5:T5"/>
    <mergeCell ref="Z5:AA5"/>
    <mergeCell ref="A40:B40"/>
    <mergeCell ref="C40:E40"/>
    <mergeCell ref="C41:E41"/>
    <mergeCell ref="K14:K17"/>
    <mergeCell ref="K18:K21"/>
    <mergeCell ref="C42:E42"/>
    <mergeCell ref="C43:E43"/>
    <mergeCell ref="C44:E44"/>
    <mergeCell ref="C45:E45"/>
    <mergeCell ref="K26:K29"/>
    <mergeCell ref="K30:K33"/>
    <mergeCell ref="K34:K3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opLeftCell="R1" zoomScale="90" zoomScaleNormal="50" workbookViewId="0">
      <selection activeCell="B7" sqref="B7"/>
    </sheetView>
  </sheetViews>
  <sheetFormatPr baseColWidth="10" defaultRowHeight="15.75" x14ac:dyDescent="0.25"/>
  <cols>
    <col min="2" max="2" width="14.125" customWidth="1"/>
    <col min="3" max="3" width="5.375" bestFit="1" customWidth="1"/>
    <col min="4" max="6" width="4.125" bestFit="1" customWidth="1"/>
    <col min="7" max="7" width="4.625" customWidth="1"/>
    <col min="8" max="8" width="2.125" bestFit="1" customWidth="1"/>
    <col min="9" max="9" width="3.5" customWidth="1"/>
    <col min="12" max="12" width="3.375" bestFit="1" customWidth="1"/>
    <col min="13" max="13" width="7.625" bestFit="1" customWidth="1"/>
    <col min="14" max="14" width="10.375" bestFit="1" customWidth="1"/>
    <col min="15" max="15" width="12.5" customWidth="1"/>
    <col min="16" max="16" width="5.875" bestFit="1" customWidth="1"/>
    <col min="17" max="17" width="8.375" bestFit="1" customWidth="1"/>
    <col min="18" max="18" width="5.625" bestFit="1" customWidth="1"/>
    <col min="19" max="19" width="5.5" customWidth="1"/>
    <col min="20" max="20" width="2.375" bestFit="1" customWidth="1"/>
    <col min="21" max="21" width="8" bestFit="1" customWidth="1"/>
    <col min="22" max="22" width="10.375" customWidth="1"/>
    <col min="23" max="23" width="5.875" bestFit="1" customWidth="1"/>
    <col min="24" max="24" width="8.375" bestFit="1" customWidth="1"/>
    <col min="25" max="25" width="5.625" bestFit="1" customWidth="1"/>
    <col min="26" max="26" width="5.125" customWidth="1"/>
    <col min="27" max="27" width="4.125" customWidth="1"/>
    <col min="28" max="28" width="10.625" customWidth="1"/>
    <col min="29" max="29" width="12" customWidth="1"/>
    <col min="30" max="30" width="5.875" bestFit="1" customWidth="1"/>
    <col min="31" max="31" width="8.375" bestFit="1" customWidth="1"/>
    <col min="33" max="33" width="9.625" bestFit="1" customWidth="1"/>
    <col min="34" max="34" width="2.375" bestFit="1" customWidth="1"/>
    <col min="35" max="35" width="8" bestFit="1" customWidth="1"/>
    <col min="36" max="36" width="15.875" customWidth="1"/>
    <col min="37" max="37" width="5.875" bestFit="1" customWidth="1"/>
    <col min="38" max="38" width="8.375" bestFit="1" customWidth="1"/>
    <col min="40" max="40" width="5.625" customWidth="1"/>
    <col min="41" max="41" width="6.625" customWidth="1"/>
    <col min="42" max="42" width="5.5" customWidth="1"/>
    <col min="43" max="43" width="13.375" bestFit="1" customWidth="1"/>
  </cols>
  <sheetData>
    <row r="1" spans="1:48" x14ac:dyDescent="0.25">
      <c r="A1" s="3" t="s">
        <v>26</v>
      </c>
    </row>
    <row r="2" spans="1:48" ht="16.5" thickBot="1" x14ac:dyDescent="0.3"/>
    <row r="3" spans="1:48" ht="16.5" thickBot="1" x14ac:dyDescent="0.3">
      <c r="C3" s="150" t="s">
        <v>37</v>
      </c>
      <c r="D3" s="151"/>
      <c r="E3" s="151"/>
      <c r="F3" s="151"/>
      <c r="G3" s="151"/>
      <c r="H3" s="151"/>
      <c r="I3" s="152"/>
      <c r="K3" s="12"/>
      <c r="L3" s="75"/>
      <c r="M3" s="75"/>
      <c r="N3" s="76"/>
      <c r="O3" s="75"/>
      <c r="P3" s="75"/>
      <c r="Q3" s="75"/>
      <c r="R3" s="75"/>
      <c r="S3" s="13"/>
      <c r="T3" s="13"/>
      <c r="U3" s="13"/>
      <c r="V3" s="13"/>
      <c r="W3" s="13"/>
      <c r="X3" s="13"/>
      <c r="Y3" s="14" t="s">
        <v>24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ht="16.5" thickBot="1" x14ac:dyDescent="0.3">
      <c r="A4" s="12" t="s">
        <v>20</v>
      </c>
      <c r="B4" s="72" t="s">
        <v>25</v>
      </c>
      <c r="C4" s="83" t="s">
        <v>36</v>
      </c>
      <c r="D4" s="84" t="s">
        <v>32</v>
      </c>
      <c r="E4" s="84" t="s">
        <v>33</v>
      </c>
      <c r="F4" s="84" t="s">
        <v>34</v>
      </c>
      <c r="G4" s="153" t="s">
        <v>38</v>
      </c>
      <c r="H4" s="154"/>
      <c r="I4" s="155"/>
      <c r="K4" s="16"/>
      <c r="L4" s="137" t="s">
        <v>40</v>
      </c>
      <c r="M4" s="137"/>
      <c r="N4" s="137"/>
      <c r="O4" s="137"/>
      <c r="P4" s="137"/>
      <c r="Q4" s="137"/>
      <c r="R4" s="55"/>
      <c r="S4" s="137" t="s">
        <v>40</v>
      </c>
      <c r="T4" s="137"/>
      <c r="U4" s="137"/>
      <c r="V4" s="137"/>
      <c r="W4" s="137"/>
      <c r="X4" s="137"/>
      <c r="Y4" s="4"/>
      <c r="Z4" s="137" t="s">
        <v>40</v>
      </c>
      <c r="AA4" s="137"/>
      <c r="AB4" s="137"/>
      <c r="AC4" s="137"/>
      <c r="AD4" s="137"/>
      <c r="AE4" s="13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7"/>
    </row>
    <row r="5" spans="1:48" ht="16.5" thickBot="1" x14ac:dyDescent="0.3">
      <c r="A5" s="28">
        <v>1</v>
      </c>
      <c r="B5" s="36" t="s">
        <v>78</v>
      </c>
      <c r="C5" s="117">
        <f>L21</f>
        <v>1</v>
      </c>
      <c r="D5" s="91">
        <f>S18</f>
        <v>1</v>
      </c>
      <c r="E5" s="91">
        <f>Z17</f>
        <v>1</v>
      </c>
      <c r="F5" s="91">
        <f>AG13</f>
        <v>1</v>
      </c>
      <c r="G5" s="92">
        <f>$AN$20</f>
        <v>1</v>
      </c>
      <c r="H5" s="93" t="s">
        <v>39</v>
      </c>
      <c r="I5" s="94">
        <f>$AN$23</f>
        <v>3</v>
      </c>
      <c r="K5" s="8"/>
      <c r="L5" s="138" t="s">
        <v>23</v>
      </c>
      <c r="M5" s="139"/>
      <c r="N5" s="9" t="s">
        <v>20</v>
      </c>
      <c r="O5" s="9" t="s">
        <v>0</v>
      </c>
      <c r="P5" s="9" t="s">
        <v>31</v>
      </c>
      <c r="Q5" s="10" t="s">
        <v>3</v>
      </c>
      <c r="R5" s="55"/>
      <c r="S5" s="138" t="s">
        <v>23</v>
      </c>
      <c r="T5" s="139"/>
      <c r="U5" s="9" t="s">
        <v>21</v>
      </c>
      <c r="V5" s="9" t="s">
        <v>0</v>
      </c>
      <c r="W5" s="9" t="s">
        <v>31</v>
      </c>
      <c r="X5" s="10" t="s">
        <v>3</v>
      </c>
      <c r="Y5" s="4"/>
      <c r="Z5" s="138" t="s">
        <v>2</v>
      </c>
      <c r="AA5" s="139"/>
      <c r="AB5" s="9" t="s">
        <v>1</v>
      </c>
      <c r="AC5" s="9" t="s">
        <v>0</v>
      </c>
      <c r="AD5" s="9" t="s">
        <v>31</v>
      </c>
      <c r="AE5" s="9" t="s">
        <v>3</v>
      </c>
      <c r="AF5" s="10"/>
      <c r="AG5" s="4"/>
      <c r="AH5" s="4"/>
      <c r="AI5" s="4"/>
      <c r="AJ5" s="4"/>
      <c r="AK5" s="4"/>
      <c r="AL5" s="4"/>
      <c r="AM5" s="4"/>
      <c r="AN5" s="140" t="s">
        <v>9</v>
      </c>
      <c r="AO5" s="141"/>
      <c r="AP5" s="141"/>
      <c r="AQ5" s="141"/>
      <c r="AR5" s="142"/>
      <c r="AS5" s="4"/>
      <c r="AT5" s="8" t="s">
        <v>10</v>
      </c>
      <c r="AU5" s="10" t="s">
        <v>9</v>
      </c>
      <c r="AV5" s="17"/>
    </row>
    <row r="6" spans="1:48" x14ac:dyDescent="0.25">
      <c r="A6" s="24">
        <v>2</v>
      </c>
      <c r="B6" s="37" t="s">
        <v>45</v>
      </c>
      <c r="C6" s="118">
        <f>L22</f>
        <v>2</v>
      </c>
      <c r="D6" s="82">
        <f>S22</f>
        <v>8</v>
      </c>
      <c r="E6" s="82">
        <f>Z25</f>
        <v>3</v>
      </c>
      <c r="F6" s="82">
        <f>AG29</f>
        <v>2</v>
      </c>
      <c r="G6" s="52">
        <f>$AN$20</f>
        <v>1</v>
      </c>
      <c r="H6" s="18" t="s">
        <v>39</v>
      </c>
      <c r="I6" s="17">
        <f t="shared" ref="I6:I36" si="0">$AN$23</f>
        <v>3</v>
      </c>
      <c r="K6" s="143" t="s">
        <v>17</v>
      </c>
      <c r="L6" s="98">
        <f>L37+1</f>
        <v>12</v>
      </c>
      <c r="M6" s="99" t="s">
        <v>4</v>
      </c>
      <c r="N6" s="13" t="str">
        <f>IF(OR(A42&gt;0,A43&gt;0,A44&gt;0,A45&gt;0)," ",21)</f>
        <v xml:space="preserve"> </v>
      </c>
      <c r="O6" s="13" t="str">
        <f>IF(OR(A42&gt;0,A43&gt;0,A44&gt;0,A45&gt;0)," ",B25)</f>
        <v xml:space="preserve"> </v>
      </c>
      <c r="P6" s="59"/>
      <c r="Q6" s="100" t="str">
        <f>IF(P6&gt;0,IF(P6&gt;P7,"G"," ")," ")</f>
        <v xml:space="preserve"> </v>
      </c>
      <c r="R6" s="54"/>
      <c r="S6" s="49">
        <f>S14+1</f>
        <v>3</v>
      </c>
      <c r="T6" s="50" t="s">
        <v>4</v>
      </c>
      <c r="U6" s="1" t="str">
        <f>IF($A$42&gt;0,A16,IF(Q6="G",N6,N7))</f>
        <v xml:space="preserve"> </v>
      </c>
      <c r="V6" s="1" t="str">
        <f>IF($A$42&gt;0,B16,IF(Q6="G",O6,O7))</f>
        <v xml:space="preserve"> </v>
      </c>
      <c r="W6" s="58"/>
      <c r="X6" s="39" t="str">
        <f>IF(W6&gt;0,IF(W6&gt;W7,"G"," ")," ")</f>
        <v xml:space="preserve"> </v>
      </c>
      <c r="Y6" s="5"/>
      <c r="Z6" s="52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12"/>
      <c r="AO6" s="13"/>
      <c r="AP6" s="13"/>
      <c r="AQ6" s="13"/>
      <c r="AR6" s="15"/>
      <c r="AS6" s="4"/>
      <c r="AT6" s="4">
        <v>1</v>
      </c>
      <c r="AU6" s="4">
        <f>IF(AS20="G",AP20,AP21)</f>
        <v>1</v>
      </c>
      <c r="AV6" s="17" t="str">
        <f>IF(AS20="G",AQ20,AQ21)</f>
        <v>WINDAL Ambre</v>
      </c>
    </row>
    <row r="7" spans="1:48" ht="16.5" thickBot="1" x14ac:dyDescent="0.3">
      <c r="A7" s="24">
        <v>3</v>
      </c>
      <c r="B7" s="37"/>
      <c r="C7" s="119">
        <f>L30</f>
        <v>3</v>
      </c>
      <c r="D7" s="87">
        <f>S30</f>
        <v>5</v>
      </c>
      <c r="E7" s="87">
        <f>Z33</f>
        <v>4</v>
      </c>
      <c r="F7" s="87">
        <f>F6</f>
        <v>2</v>
      </c>
      <c r="G7" s="88">
        <f t="shared" ref="G7:G36" si="1">$AN$20</f>
        <v>1</v>
      </c>
      <c r="H7" s="89" t="s">
        <v>39</v>
      </c>
      <c r="I7" s="90">
        <f t="shared" si="0"/>
        <v>3</v>
      </c>
      <c r="K7" s="144"/>
      <c r="L7" s="35">
        <f>L6</f>
        <v>12</v>
      </c>
      <c r="M7" s="34" t="s">
        <v>5</v>
      </c>
      <c r="N7" s="2" t="str">
        <f>IF(OR(A42&gt;0,A43&gt;0,A44&gt;0,A45&gt;0)," ",12)</f>
        <v xml:space="preserve"> </v>
      </c>
      <c r="O7" s="2" t="str">
        <f>IF(OR(A42&gt;0,A43&gt;0,A44&gt;0,A45&gt;0)," ",B16)</f>
        <v xml:space="preserve"> </v>
      </c>
      <c r="P7" s="61"/>
      <c r="Q7" s="101" t="str">
        <f>IF(P7&gt;0,IF(P7&gt;P6,"G"," ")," ")</f>
        <v xml:space="preserve"> </v>
      </c>
      <c r="R7" s="55"/>
      <c r="S7" s="35">
        <f>S6</f>
        <v>3</v>
      </c>
      <c r="T7" s="34" t="s">
        <v>5</v>
      </c>
      <c r="U7" s="2" t="str">
        <f>IF($A$42&gt;0,A9,IF(Q9="G",N9,N8))</f>
        <v xml:space="preserve"> </v>
      </c>
      <c r="V7" s="2" t="str">
        <f>IF($A$42&gt;0,B9,IF(Q9="G",O9,O8))</f>
        <v xml:space="preserve"> </v>
      </c>
      <c r="W7" s="61"/>
      <c r="X7" s="40" t="str">
        <f>IF(W7&gt;0,IF(W7&gt;W6,"G"," ")," ")</f>
        <v xml:space="preserve"> </v>
      </c>
      <c r="Y7" s="6"/>
      <c r="Z7" s="52"/>
      <c r="AA7" s="4"/>
      <c r="AB7" s="4"/>
      <c r="AC7" s="4"/>
      <c r="AD7" s="4"/>
      <c r="AE7" s="4"/>
      <c r="AF7" s="6"/>
      <c r="AG7" s="4"/>
      <c r="AH7" s="4"/>
      <c r="AI7" s="4"/>
      <c r="AJ7" s="4"/>
      <c r="AK7" s="4"/>
      <c r="AL7" s="4"/>
      <c r="AM7" s="4"/>
      <c r="AN7" s="16"/>
      <c r="AO7" s="4"/>
      <c r="AP7" s="18" t="str">
        <f>AV6</f>
        <v>WINDAL Ambre</v>
      </c>
      <c r="AQ7" s="4"/>
      <c r="AR7" s="17"/>
      <c r="AS7" s="4"/>
      <c r="AT7" s="4">
        <v>2</v>
      </c>
      <c r="AU7" s="4">
        <f>IF(AS20="G",AP21,AP20)</f>
        <v>2</v>
      </c>
      <c r="AV7" s="17" t="str">
        <f>IF(AS20="G",AQ21,AQ20)</f>
        <v>Bye</v>
      </c>
    </row>
    <row r="8" spans="1:48" ht="16.5" thickBot="1" x14ac:dyDescent="0.3">
      <c r="A8" s="24">
        <v>4</v>
      </c>
      <c r="B8" s="37"/>
      <c r="C8" s="118">
        <f>L13</f>
        <v>4</v>
      </c>
      <c r="D8" s="82">
        <f>S10</f>
        <v>4</v>
      </c>
      <c r="E8" s="82">
        <f>Z9</f>
        <v>2</v>
      </c>
      <c r="F8" s="82">
        <f>F5</f>
        <v>1</v>
      </c>
      <c r="G8" s="52">
        <f t="shared" si="1"/>
        <v>1</v>
      </c>
      <c r="H8" s="18" t="s">
        <v>39</v>
      </c>
      <c r="I8" s="17">
        <f t="shared" si="0"/>
        <v>3</v>
      </c>
      <c r="K8" s="144"/>
      <c r="L8" s="49">
        <f>L12+1</f>
        <v>5</v>
      </c>
      <c r="M8" s="50" t="s">
        <v>4</v>
      </c>
      <c r="N8" s="4" t="str">
        <f>IF(OR(A42&gt;0,A43&gt;0,A44&gt;0,A45&gt;0)," ",28)</f>
        <v xml:space="preserve"> </v>
      </c>
      <c r="O8" s="4" t="str">
        <f>IF(OR(A42&gt;0,A43&gt;0,A44&gt;0,A45&gt;0)," ",B32)</f>
        <v xml:space="preserve"> </v>
      </c>
      <c r="P8" s="58"/>
      <c r="Q8" s="102" t="str">
        <f>IF(P8&gt;0,IF(P8&gt;P9,"G"," ")," ")</f>
        <v xml:space="preserve"> </v>
      </c>
      <c r="R8" s="55"/>
      <c r="S8" s="4"/>
      <c r="T8" s="4"/>
      <c r="U8" s="4"/>
      <c r="V8" s="4"/>
      <c r="W8" s="4"/>
      <c r="X8" s="18"/>
      <c r="Y8" s="6"/>
      <c r="Z8" s="52"/>
      <c r="AA8" s="4"/>
      <c r="AB8" s="4"/>
      <c r="AC8" s="4"/>
      <c r="AD8" s="4"/>
      <c r="AE8" s="18"/>
      <c r="AF8" s="6"/>
      <c r="AG8" s="4"/>
      <c r="AH8" s="4"/>
      <c r="AI8" s="4"/>
      <c r="AJ8" s="4"/>
      <c r="AK8" s="4"/>
      <c r="AL8" s="4"/>
      <c r="AM8" s="4"/>
      <c r="AN8" s="16"/>
      <c r="AO8" s="19" t="str">
        <f>AV7</f>
        <v>Bye</v>
      </c>
      <c r="AP8" s="146">
        <v>1</v>
      </c>
      <c r="AQ8" s="4"/>
      <c r="AR8" s="17"/>
      <c r="AS8" s="4"/>
      <c r="AT8" s="4">
        <v>3</v>
      </c>
      <c r="AU8" s="4" t="str">
        <f>IF(AS23="G",AP23,AP24)</f>
        <v xml:space="preserve"> </v>
      </c>
      <c r="AV8" s="17" t="str">
        <f>IF(AS23="G",AQ23,AQ24)</f>
        <v xml:space="preserve"> </v>
      </c>
    </row>
    <row r="9" spans="1:48" ht="16.5" thickBot="1" x14ac:dyDescent="0.3">
      <c r="A9" s="24">
        <v>5</v>
      </c>
      <c r="B9" s="37"/>
      <c r="C9" s="119">
        <f>L9</f>
        <v>5</v>
      </c>
      <c r="D9" s="87">
        <f>S6</f>
        <v>3</v>
      </c>
      <c r="E9" s="87">
        <f>E8</f>
        <v>2</v>
      </c>
      <c r="F9" s="87">
        <f>F8</f>
        <v>1</v>
      </c>
      <c r="G9" s="88">
        <f t="shared" si="1"/>
        <v>1</v>
      </c>
      <c r="H9" s="89" t="s">
        <v>39</v>
      </c>
      <c r="I9" s="90">
        <f t="shared" si="0"/>
        <v>3</v>
      </c>
      <c r="K9" s="145"/>
      <c r="L9" s="35">
        <f>L8</f>
        <v>5</v>
      </c>
      <c r="M9" s="34" t="s">
        <v>5</v>
      </c>
      <c r="N9" s="2" t="str">
        <f>IF(OR(A42&gt;0,A43&gt;0,A44&gt;0,A45&gt;0)," ",5)</f>
        <v xml:space="preserve"> </v>
      </c>
      <c r="O9" s="2" t="str">
        <f>IF(OR(A42&gt;0,A43&gt;0,A44&gt;0,A45&gt;0)," ",B9)</f>
        <v xml:space="preserve"> </v>
      </c>
      <c r="P9" s="61"/>
      <c r="Q9" s="101" t="str">
        <f>IF(P9&gt;0,IF(P9&gt;P8,"G"," ")," ")</f>
        <v xml:space="preserve"> </v>
      </c>
      <c r="R9" s="56"/>
      <c r="S9" s="2"/>
      <c r="T9" s="2"/>
      <c r="U9" s="2"/>
      <c r="V9" s="2"/>
      <c r="W9" s="2"/>
      <c r="X9" s="2"/>
      <c r="Y9" s="7"/>
      <c r="Z9" s="27">
        <f>Z17+1</f>
        <v>2</v>
      </c>
      <c r="AA9" s="50" t="s">
        <v>4</v>
      </c>
      <c r="AB9" s="1" t="str">
        <f>IF(A43&gt;0,A9,IF(X6="G",U6,U7))</f>
        <v xml:space="preserve"> </v>
      </c>
      <c r="AC9" s="1" t="str">
        <f>IF(A43&gt;0,B9,IF(X6="G",V6,V7))</f>
        <v xml:space="preserve"> </v>
      </c>
      <c r="AD9" s="60"/>
      <c r="AE9" s="41" t="str">
        <f>IF(AD9&gt;0,IF(AD9&gt;AD10,"G"," ")," ")</f>
        <v xml:space="preserve"> </v>
      </c>
      <c r="AF9" s="6"/>
      <c r="AG9" s="4"/>
      <c r="AH9" s="4"/>
      <c r="AI9" s="4"/>
      <c r="AJ9" s="4"/>
      <c r="AK9" s="4"/>
      <c r="AL9" s="4"/>
      <c r="AM9" s="4"/>
      <c r="AN9" s="16"/>
      <c r="AO9" s="146">
        <v>2</v>
      </c>
      <c r="AP9" s="147"/>
      <c r="AQ9" s="4" t="str">
        <f>AV8</f>
        <v xml:space="preserve"> </v>
      </c>
      <c r="AR9" s="17"/>
      <c r="AS9" s="4"/>
      <c r="AT9" s="4">
        <v>4</v>
      </c>
      <c r="AU9" s="4" t="str">
        <f>IF(AS23="G",AP24,AP23)</f>
        <v xml:space="preserve"> </v>
      </c>
      <c r="AV9" s="17" t="str">
        <f>IF(AS23="G",AQ24,AQ23)</f>
        <v xml:space="preserve"> </v>
      </c>
    </row>
    <row r="10" spans="1:48" ht="16.5" thickBot="1" x14ac:dyDescent="0.3">
      <c r="A10" s="24">
        <v>6</v>
      </c>
      <c r="B10" s="37"/>
      <c r="C10" s="118">
        <f>L34</f>
        <v>6</v>
      </c>
      <c r="D10" s="82">
        <f>S34</f>
        <v>6</v>
      </c>
      <c r="E10" s="82">
        <f>E7</f>
        <v>4</v>
      </c>
      <c r="F10" s="82">
        <f>F7</f>
        <v>2</v>
      </c>
      <c r="G10" s="52">
        <f t="shared" si="1"/>
        <v>1</v>
      </c>
      <c r="H10" s="18" t="s">
        <v>39</v>
      </c>
      <c r="I10" s="17">
        <f t="shared" si="0"/>
        <v>3</v>
      </c>
      <c r="K10" s="149" t="s">
        <v>18</v>
      </c>
      <c r="L10" s="49">
        <f>L7+1</f>
        <v>13</v>
      </c>
      <c r="M10" s="50" t="s">
        <v>4</v>
      </c>
      <c r="N10" s="4" t="str">
        <f>IF(OR(A42&gt;0,A43&gt;0,A44&gt;0,A45&gt;0)," ",20)</f>
        <v xml:space="preserve"> </v>
      </c>
      <c r="O10" s="4" t="str">
        <f>IF(OR(A42&gt;0,A43&gt;0,A44&gt;0,A45&gt;0)," ",B24)</f>
        <v xml:space="preserve"> </v>
      </c>
      <c r="P10" s="58"/>
      <c r="Q10" s="102" t="str">
        <f>IF(P10&gt;0,IF(P10&gt;P11,"G"," ")," ")</f>
        <v xml:space="preserve"> </v>
      </c>
      <c r="R10" s="54"/>
      <c r="S10" s="49">
        <f>S6+1</f>
        <v>4</v>
      </c>
      <c r="T10" s="50" t="s">
        <v>4</v>
      </c>
      <c r="U10" s="1" t="str">
        <f>IF($A$42&gt;0,A17,IF(Q10="G",N10,N11))</f>
        <v xml:space="preserve"> </v>
      </c>
      <c r="V10" s="1" t="str">
        <f>IF($A$42&gt;0,B17,IF(Q10="G",O10,O11))</f>
        <v xml:space="preserve"> </v>
      </c>
      <c r="W10" s="60"/>
      <c r="X10" s="41" t="str">
        <f>IF(W10&gt;0,IF(W10&gt;W11,"G"," ")," ")</f>
        <v xml:space="preserve"> </v>
      </c>
      <c r="Y10" s="5"/>
      <c r="Z10" s="26">
        <f>Z9</f>
        <v>2</v>
      </c>
      <c r="AA10" s="34" t="s">
        <v>5</v>
      </c>
      <c r="AB10" s="2" t="str">
        <f>IF(A43&gt;0,A8,IF(X10="G",U10,U11))</f>
        <v xml:space="preserve"> </v>
      </c>
      <c r="AC10" s="2" t="str">
        <f>IF(A43&gt;0,B8,IF(X10="G",V10,V11))</f>
        <v xml:space="preserve"> </v>
      </c>
      <c r="AD10" s="61"/>
      <c r="AE10" s="40" t="str">
        <f>IF(AD10&gt;0,IF(AD10&gt;AD9,"G"," ")," ")</f>
        <v xml:space="preserve"> </v>
      </c>
      <c r="AF10" s="6"/>
      <c r="AG10" s="4"/>
      <c r="AH10" s="4"/>
      <c r="AI10" s="4"/>
      <c r="AJ10" s="4"/>
      <c r="AK10" s="4"/>
      <c r="AL10" s="4"/>
      <c r="AM10" s="4"/>
      <c r="AN10" s="16"/>
      <c r="AO10" s="148"/>
      <c r="AP10" s="148"/>
      <c r="AQ10" s="11">
        <v>3</v>
      </c>
      <c r="AR10" s="17"/>
      <c r="AS10" s="4"/>
      <c r="AT10" s="4">
        <v>5</v>
      </c>
      <c r="AU10" s="4" t="str">
        <f>IF(AE10="G",AB9,AB10)</f>
        <v xml:space="preserve"> </v>
      </c>
      <c r="AV10" s="17" t="str">
        <f>IF(AE10="G",AC9,AC10)</f>
        <v xml:space="preserve"> </v>
      </c>
    </row>
    <row r="11" spans="1:48" ht="16.5" thickBot="1" x14ac:dyDescent="0.3">
      <c r="A11" s="24">
        <v>7</v>
      </c>
      <c r="B11" s="37"/>
      <c r="C11" s="119">
        <f>L26</f>
        <v>7</v>
      </c>
      <c r="D11" s="87">
        <f>S26</f>
        <v>7</v>
      </c>
      <c r="E11" s="87">
        <f>E6</f>
        <v>3</v>
      </c>
      <c r="F11" s="87">
        <f>F10</f>
        <v>2</v>
      </c>
      <c r="G11" s="88">
        <f t="shared" si="1"/>
        <v>1</v>
      </c>
      <c r="H11" s="89" t="s">
        <v>39</v>
      </c>
      <c r="I11" s="90">
        <f t="shared" si="0"/>
        <v>3</v>
      </c>
      <c r="K11" s="144"/>
      <c r="L11" s="35">
        <f>L10</f>
        <v>13</v>
      </c>
      <c r="M11" s="34" t="s">
        <v>5</v>
      </c>
      <c r="N11" s="2" t="str">
        <f>IF(OR(A42&gt;0,A43&gt;0,A44&gt;0,A45&gt;0)," ",13)</f>
        <v xml:space="preserve"> </v>
      </c>
      <c r="O11" s="2" t="str">
        <f>IF(OR(A42&gt;0,A43&gt;0,A44&gt;0,A45&gt;0)," ",B17)</f>
        <v xml:space="preserve"> </v>
      </c>
      <c r="P11" s="61"/>
      <c r="Q11" s="101" t="str">
        <f>IF(P11&gt;0,IF(P11&gt;P10,"G"," ")," ")</f>
        <v xml:space="preserve"> </v>
      </c>
      <c r="R11" s="55"/>
      <c r="S11" s="35">
        <f>S10</f>
        <v>4</v>
      </c>
      <c r="T11" s="34" t="s">
        <v>5</v>
      </c>
      <c r="U11" s="2" t="str">
        <f>IF($A$42&gt;0,A8,IF(Q13="G",N13,N12))</f>
        <v xml:space="preserve"> </v>
      </c>
      <c r="V11" s="2" t="str">
        <f>IF($A$42&gt;0,B8,IF(Q13="G",O13,O12))</f>
        <v xml:space="preserve"> </v>
      </c>
      <c r="W11" s="61"/>
      <c r="X11" s="40" t="str">
        <f>IF(W11&gt;0,IF(W11&gt;W10,"G"," ")," ")</f>
        <v xml:space="preserve"> </v>
      </c>
      <c r="Y11" s="6"/>
      <c r="Z11" s="52"/>
      <c r="AA11" s="4"/>
      <c r="AB11" s="4"/>
      <c r="AC11" s="4"/>
      <c r="AD11" s="4"/>
      <c r="AE11" s="18"/>
      <c r="AF11" s="6"/>
      <c r="AG11" s="137" t="s">
        <v>40</v>
      </c>
      <c r="AH11" s="137"/>
      <c r="AI11" s="137"/>
      <c r="AJ11" s="137"/>
      <c r="AK11" s="137"/>
      <c r="AL11" s="137"/>
      <c r="AM11" s="4"/>
      <c r="AN11" s="20"/>
      <c r="AO11" s="21"/>
      <c r="AP11" s="21"/>
      <c r="AQ11" s="21"/>
      <c r="AR11" s="22"/>
      <c r="AS11" s="4"/>
      <c r="AT11" s="4">
        <v>6</v>
      </c>
      <c r="AU11" s="4" t="str">
        <f>IF(AE33="G",AB34,AB33)</f>
        <v xml:space="preserve"> </v>
      </c>
      <c r="AV11" s="17" t="str">
        <f>IF(AE33="G",AC34,AC33)</f>
        <v xml:space="preserve"> </v>
      </c>
    </row>
    <row r="12" spans="1:48" ht="16.5" thickBot="1" x14ac:dyDescent="0.3">
      <c r="A12" s="24">
        <v>8</v>
      </c>
      <c r="B12" s="37"/>
      <c r="C12" s="118">
        <f>L17</f>
        <v>8</v>
      </c>
      <c r="D12" s="82">
        <f>S14</f>
        <v>2</v>
      </c>
      <c r="E12" s="82">
        <f>E5</f>
        <v>1</v>
      </c>
      <c r="F12" s="82">
        <f>F11</f>
        <v>2</v>
      </c>
      <c r="G12" s="52">
        <f t="shared" si="1"/>
        <v>1</v>
      </c>
      <c r="H12" s="18" t="s">
        <v>39</v>
      </c>
      <c r="I12" s="17">
        <f t="shared" si="0"/>
        <v>3</v>
      </c>
      <c r="K12" s="144"/>
      <c r="L12" s="49">
        <f>L31+1</f>
        <v>4</v>
      </c>
      <c r="M12" s="50" t="s">
        <v>4</v>
      </c>
      <c r="N12" s="4" t="str">
        <f>IF(OR(A42&gt;0,A43&gt;0,A44&gt;0,A45&gt;0)," ",29)</f>
        <v xml:space="preserve"> </v>
      </c>
      <c r="O12" s="4" t="str">
        <f>IF(OR(A42&gt;0,A43&gt;0,A44&gt;0,A45&gt;0)," ",B33)</f>
        <v xml:space="preserve"> </v>
      </c>
      <c r="P12" s="58"/>
      <c r="Q12" s="102" t="str">
        <f>IF(P12&gt;0,IF(P12&gt;P13,"G"," ")," ")</f>
        <v xml:space="preserve"> </v>
      </c>
      <c r="R12" s="55"/>
      <c r="S12" s="4"/>
      <c r="T12" s="4"/>
      <c r="U12" s="4"/>
      <c r="V12" s="4"/>
      <c r="W12" s="4"/>
      <c r="X12" s="18"/>
      <c r="Y12" s="6"/>
      <c r="Z12" s="52"/>
      <c r="AA12" s="4"/>
      <c r="AB12" s="4"/>
      <c r="AC12" s="4"/>
      <c r="AD12" s="4"/>
      <c r="AE12" s="18"/>
      <c r="AF12" s="4"/>
      <c r="AG12" s="8" t="s">
        <v>6</v>
      </c>
      <c r="AH12" s="9"/>
      <c r="AI12" s="9" t="s">
        <v>1</v>
      </c>
      <c r="AJ12" s="9" t="s">
        <v>0</v>
      </c>
      <c r="AK12" s="9" t="s">
        <v>31</v>
      </c>
      <c r="AL12" s="10" t="s">
        <v>3</v>
      </c>
      <c r="AM12" s="4"/>
      <c r="AN12" s="4"/>
      <c r="AO12" s="4"/>
      <c r="AP12" s="4"/>
      <c r="AQ12" s="4"/>
      <c r="AR12" s="4"/>
      <c r="AS12" s="4"/>
      <c r="AT12" s="4">
        <v>7</v>
      </c>
      <c r="AU12" s="4" t="str">
        <f>IF(AE25="G",AB26,AB25)</f>
        <v xml:space="preserve"> </v>
      </c>
      <c r="AV12" s="17" t="str">
        <f>IF(AE25="G",AC26,AC25)</f>
        <v xml:space="preserve"> </v>
      </c>
    </row>
    <row r="13" spans="1:48" x14ac:dyDescent="0.25">
      <c r="A13" s="24">
        <v>9</v>
      </c>
      <c r="B13" s="37"/>
      <c r="C13" s="119">
        <f>L15</f>
        <v>9</v>
      </c>
      <c r="D13" s="87">
        <f>D12</f>
        <v>2</v>
      </c>
      <c r="E13" s="87">
        <f>E12</f>
        <v>1</v>
      </c>
      <c r="F13" s="87">
        <f>F12</f>
        <v>2</v>
      </c>
      <c r="G13" s="88">
        <f t="shared" si="1"/>
        <v>1</v>
      </c>
      <c r="H13" s="89" t="s">
        <v>39</v>
      </c>
      <c r="I13" s="90">
        <f t="shared" si="0"/>
        <v>3</v>
      </c>
      <c r="K13" s="145"/>
      <c r="L13" s="35">
        <f>L12</f>
        <v>4</v>
      </c>
      <c r="M13" s="34" t="s">
        <v>5</v>
      </c>
      <c r="N13" s="2" t="str">
        <f>IF(OR(A42&gt;0,A43&gt;0,A44&gt;0,A45&gt;0)," ",4)</f>
        <v xml:space="preserve"> </v>
      </c>
      <c r="O13" s="2" t="str">
        <f>IF(OR(A42&gt;0,A43&gt;0,A44&gt;0,A45&gt;0)," ",B8)</f>
        <v xml:space="preserve"> </v>
      </c>
      <c r="P13" s="61"/>
      <c r="Q13" s="101" t="str">
        <f>IF(P13&gt;0,IF(P13&gt;P12,"G"," ")," ")</f>
        <v xml:space="preserve"> </v>
      </c>
      <c r="R13" s="56"/>
      <c r="S13" s="2"/>
      <c r="T13" s="2"/>
      <c r="U13" s="2"/>
      <c r="V13" s="2"/>
      <c r="W13" s="2"/>
      <c r="X13" s="31"/>
      <c r="Y13" s="7"/>
      <c r="Z13" s="53"/>
      <c r="AA13" s="2"/>
      <c r="AB13" s="2"/>
      <c r="AC13" s="2"/>
      <c r="AD13" s="2"/>
      <c r="AE13" s="31"/>
      <c r="AF13" s="7"/>
      <c r="AG13" s="33">
        <f>IF(C44&gt;0,C44,Z17)</f>
        <v>1</v>
      </c>
      <c r="AH13" s="77" t="s">
        <v>4</v>
      </c>
      <c r="AI13" s="4" t="str">
        <f>IF(A44&gt;0,A8,IF(AE10="G",AB10,AB9))</f>
        <v xml:space="preserve"> </v>
      </c>
      <c r="AJ13" s="4" t="str">
        <f>IF(A44&gt;0,B8,IF(AE10="G",AC10,AC9))</f>
        <v xml:space="preserve"> </v>
      </c>
      <c r="AK13" s="58"/>
      <c r="AL13" s="39" t="str">
        <f>IF(AK13&gt;0,IF(AK13&gt;AK14,"G"," ")," ")</f>
        <v xml:space="preserve"> </v>
      </c>
      <c r="AM13" s="4"/>
      <c r="AN13" s="4"/>
      <c r="AO13" s="4"/>
      <c r="AP13" s="4"/>
      <c r="AQ13" s="4"/>
      <c r="AR13" s="4"/>
      <c r="AS13" s="4"/>
      <c r="AT13" s="4">
        <v>8</v>
      </c>
      <c r="AU13" s="4" t="str">
        <f>IF(AE18="G",AB17,AB18)</f>
        <v xml:space="preserve"> </v>
      </c>
      <c r="AV13" s="17" t="str">
        <f>IF(AE18="G",AC17,AC18)</f>
        <v xml:space="preserve"> </v>
      </c>
    </row>
    <row r="14" spans="1:48" x14ac:dyDescent="0.25">
      <c r="A14" s="24">
        <v>10</v>
      </c>
      <c r="B14" s="37"/>
      <c r="C14" s="118">
        <f>L28</f>
        <v>10</v>
      </c>
      <c r="D14" s="82">
        <f>D11</f>
        <v>7</v>
      </c>
      <c r="E14" s="82">
        <f>E11</f>
        <v>3</v>
      </c>
      <c r="F14" s="82">
        <f>F13</f>
        <v>2</v>
      </c>
      <c r="G14" s="52">
        <f t="shared" si="1"/>
        <v>1</v>
      </c>
      <c r="H14" s="18" t="s">
        <v>39</v>
      </c>
      <c r="I14" s="17">
        <f t="shared" si="0"/>
        <v>3</v>
      </c>
      <c r="K14" s="134" t="s">
        <v>19</v>
      </c>
      <c r="L14" s="49">
        <f>L17+1</f>
        <v>9</v>
      </c>
      <c r="M14" s="50" t="s">
        <v>4</v>
      </c>
      <c r="N14" s="4" t="str">
        <f>IF(OR(A42&gt;0,A43&gt;0,A44&gt;0,A45&gt;0)," ",24)</f>
        <v xml:space="preserve"> </v>
      </c>
      <c r="O14" s="4" t="str">
        <f>IF(OR(A42&gt;0,A43&gt;0,A44&gt;0,A45&gt;0)," ",B28)</f>
        <v xml:space="preserve"> </v>
      </c>
      <c r="P14" s="62"/>
      <c r="Q14" s="103" t="str">
        <f>IF(P14&gt;0,IF(P14&gt;P15,"G"," ")," ")</f>
        <v xml:space="preserve"> </v>
      </c>
      <c r="R14" s="54"/>
      <c r="S14" s="49">
        <f>S18+1</f>
        <v>2</v>
      </c>
      <c r="T14" s="50" t="s">
        <v>4</v>
      </c>
      <c r="U14" s="1" t="str">
        <f>IF($A$42&gt;0,A13,IF(Q14="G",N14,N15))</f>
        <v xml:space="preserve"> </v>
      </c>
      <c r="V14" s="1" t="str">
        <f>IF($A$42&gt;0,B13,IF(Q14="G",O14,O15))</f>
        <v xml:space="preserve"> </v>
      </c>
      <c r="W14" s="62"/>
      <c r="X14" s="42" t="str">
        <f>IF(W14&gt;0,IF(W14&gt;W15,"G"," ")," ")</f>
        <v xml:space="preserve"> </v>
      </c>
      <c r="Y14" s="5"/>
      <c r="Z14" s="4"/>
      <c r="AA14" s="4"/>
      <c r="AB14" s="4"/>
      <c r="AC14" s="4"/>
      <c r="AD14" s="4"/>
      <c r="AE14" s="4"/>
      <c r="AF14" s="5"/>
      <c r="AG14" s="34">
        <f>AG13</f>
        <v>1</v>
      </c>
      <c r="AH14" s="78" t="s">
        <v>5</v>
      </c>
      <c r="AI14" s="2" t="str">
        <f>IF(A44&gt;0,A5,IF(AE18="G",AB18,AB17))</f>
        <v xml:space="preserve"> </v>
      </c>
      <c r="AJ14" s="2" t="str">
        <f>IF(A44&gt;0,B5,IF(AE18="G",AC18,AC17))</f>
        <v xml:space="preserve"> </v>
      </c>
      <c r="AK14" s="63"/>
      <c r="AL14" s="43" t="str">
        <f>IF(AK14&gt;0,IF(AK14&gt;AK13,"G"," ")," ")</f>
        <v xml:space="preserve"> </v>
      </c>
      <c r="AM14" s="4"/>
      <c r="AN14" s="4"/>
      <c r="AO14" s="4"/>
      <c r="AP14" s="4"/>
      <c r="AQ14" s="4"/>
      <c r="AR14" s="4"/>
      <c r="AS14" s="4"/>
      <c r="AT14" s="70">
        <v>9</v>
      </c>
      <c r="AU14" s="4" t="str">
        <f>IF(X15="G",U14,U15)</f>
        <v xml:space="preserve"> </v>
      </c>
      <c r="AV14" s="17" t="str">
        <f>IF(X15="G",V14,V15)</f>
        <v xml:space="preserve"> </v>
      </c>
    </row>
    <row r="15" spans="1:48" x14ac:dyDescent="0.25">
      <c r="A15" s="24">
        <v>11</v>
      </c>
      <c r="B15" s="37"/>
      <c r="C15" s="119">
        <f>L36</f>
        <v>11</v>
      </c>
      <c r="D15" s="87">
        <f>D10</f>
        <v>6</v>
      </c>
      <c r="E15" s="87">
        <f>E10</f>
        <v>4</v>
      </c>
      <c r="F15" s="87">
        <f>F14</f>
        <v>2</v>
      </c>
      <c r="G15" s="88">
        <f t="shared" si="1"/>
        <v>1</v>
      </c>
      <c r="H15" s="89" t="s">
        <v>39</v>
      </c>
      <c r="I15" s="90">
        <f t="shared" si="0"/>
        <v>3</v>
      </c>
      <c r="K15" s="135"/>
      <c r="L15" s="35">
        <f>L14</f>
        <v>9</v>
      </c>
      <c r="M15" s="34" t="s">
        <v>5</v>
      </c>
      <c r="N15" s="2" t="str">
        <f>IF(OR(A42&gt;0,A43&gt;0,A44&gt;0,A45&gt;0)," ",9)</f>
        <v xml:space="preserve"> </v>
      </c>
      <c r="O15" s="2" t="str">
        <f>IF(OR(A42&gt;0,A43&gt;0,A44&gt;0,A45&gt;0)," ",B13)</f>
        <v xml:space="preserve"> </v>
      </c>
      <c r="P15" s="63"/>
      <c r="Q15" s="104" t="str">
        <f>IF(P15&gt;0,IF(P15&gt;P14,"G"," ")," ")</f>
        <v xml:space="preserve"> </v>
      </c>
      <c r="R15" s="55"/>
      <c r="S15" s="35">
        <f>S14</f>
        <v>2</v>
      </c>
      <c r="T15" s="34" t="s">
        <v>5</v>
      </c>
      <c r="U15" s="2" t="str">
        <f>IF($A$42&gt;0,A12,IF(Q17="G",N17,N16))</f>
        <v xml:space="preserve"> </v>
      </c>
      <c r="V15" s="2" t="str">
        <f>IF($A$42&gt;0,B12,IF(Q17="G",O17,O16))</f>
        <v xml:space="preserve"> </v>
      </c>
      <c r="W15" s="63"/>
      <c r="X15" s="43" t="str">
        <f>IF(W15&gt;0,IF(W15&gt;W14,"G"," ")," ")</f>
        <v xml:space="preserve"> </v>
      </c>
      <c r="Y15" s="6"/>
      <c r="Z15" s="4"/>
      <c r="AA15" s="4"/>
      <c r="AB15" s="4"/>
      <c r="AC15" s="4"/>
      <c r="AD15" s="4"/>
      <c r="AE15" s="4"/>
      <c r="AF15" s="6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0">
        <f t="shared" ref="AT15:AT21" si="2">AT14</f>
        <v>9</v>
      </c>
      <c r="AU15" s="4" t="str">
        <f>IF(X26="G",U27,U26)</f>
        <v xml:space="preserve"> </v>
      </c>
      <c r="AV15" s="17" t="str">
        <f>IF(X26="G",V27,V26)</f>
        <v xml:space="preserve"> </v>
      </c>
    </row>
    <row r="16" spans="1:48" x14ac:dyDescent="0.25">
      <c r="A16" s="24">
        <v>12</v>
      </c>
      <c r="B16" s="37"/>
      <c r="C16" s="118">
        <f>L7</f>
        <v>12</v>
      </c>
      <c r="D16" s="82">
        <f>D9</f>
        <v>3</v>
      </c>
      <c r="E16" s="82">
        <f>E9</f>
        <v>2</v>
      </c>
      <c r="F16" s="82">
        <f>F9</f>
        <v>1</v>
      </c>
      <c r="G16" s="52">
        <f t="shared" si="1"/>
        <v>1</v>
      </c>
      <c r="H16" s="18" t="s">
        <v>39</v>
      </c>
      <c r="I16" s="17">
        <f t="shared" si="0"/>
        <v>3</v>
      </c>
      <c r="K16" s="135"/>
      <c r="L16" s="49">
        <f>L27+1</f>
        <v>8</v>
      </c>
      <c r="M16" s="50" t="s">
        <v>4</v>
      </c>
      <c r="N16" s="4" t="str">
        <f>IF(OR(A42&gt;0,A43&gt;0,A44&gt;0,A45&gt;0)," ",25)</f>
        <v xml:space="preserve"> </v>
      </c>
      <c r="O16" s="4" t="str">
        <f>IF(OR(A42&gt;0,A43&gt;0,A44&gt;0,A45&gt;0)," ",B29)</f>
        <v xml:space="preserve"> </v>
      </c>
      <c r="P16" s="62"/>
      <c r="Q16" s="103" t="str">
        <f>IF(P16&gt;0,IF(P16&gt;P17,"G"," ")," ")</f>
        <v xml:space="preserve"> </v>
      </c>
      <c r="R16" s="55"/>
      <c r="S16" s="4"/>
      <c r="T16" s="4"/>
      <c r="U16" s="4"/>
      <c r="V16" s="4"/>
      <c r="W16" s="4"/>
      <c r="X16" s="18"/>
      <c r="Y16" s="6"/>
      <c r="Z16" s="4"/>
      <c r="AA16" s="4"/>
      <c r="AB16" s="4"/>
      <c r="AC16" s="4"/>
      <c r="AD16" s="4"/>
      <c r="AE16" s="4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0">
        <f t="shared" si="2"/>
        <v>9</v>
      </c>
      <c r="AU16" s="4" t="str">
        <f>IF(X35="G",U34,U35)</f>
        <v xml:space="preserve"> </v>
      </c>
      <c r="AV16" s="17" t="str">
        <f>IF(X35="G",V34,V35)</f>
        <v xml:space="preserve"> </v>
      </c>
    </row>
    <row r="17" spans="1:48" x14ac:dyDescent="0.25">
      <c r="A17" s="24">
        <v>13</v>
      </c>
      <c r="B17" s="37"/>
      <c r="C17" s="119">
        <f>L11</f>
        <v>13</v>
      </c>
      <c r="D17" s="87">
        <f>D8</f>
        <v>4</v>
      </c>
      <c r="E17" s="87">
        <f>E9</f>
        <v>2</v>
      </c>
      <c r="F17" s="87">
        <f>F16</f>
        <v>1</v>
      </c>
      <c r="G17" s="88">
        <f t="shared" si="1"/>
        <v>1</v>
      </c>
      <c r="H17" s="89" t="s">
        <v>39</v>
      </c>
      <c r="I17" s="90">
        <f t="shared" si="0"/>
        <v>3</v>
      </c>
      <c r="K17" s="136"/>
      <c r="L17" s="35">
        <f>L16</f>
        <v>8</v>
      </c>
      <c r="M17" s="34" t="s">
        <v>5</v>
      </c>
      <c r="N17" s="2" t="str">
        <f>IF(OR(A42&gt;0,A43&gt;0,A44&gt;0,A45&gt;0)," ",8)</f>
        <v xml:space="preserve"> </v>
      </c>
      <c r="O17" s="2" t="str">
        <f>IF(OR(A42&gt;0,A43&gt;0,A44&gt;0,A45&gt;0)," ",B12)</f>
        <v xml:space="preserve"> </v>
      </c>
      <c r="P17" s="63"/>
      <c r="Q17" s="104" t="str">
        <f>IF(P17&gt;0,IF(P17&gt;P16,"G"," ")," ")</f>
        <v xml:space="preserve"> </v>
      </c>
      <c r="R17" s="56"/>
      <c r="S17" s="2"/>
      <c r="T17" s="2"/>
      <c r="U17" s="2"/>
      <c r="V17" s="2"/>
      <c r="W17" s="2"/>
      <c r="X17" s="2"/>
      <c r="Y17" s="7"/>
      <c r="Z17" s="50">
        <f>IF(C43&gt;0,C43,S18)</f>
        <v>1</v>
      </c>
      <c r="AA17" s="50" t="s">
        <v>4</v>
      </c>
      <c r="AB17" s="1" t="str">
        <f>IF(A43&gt;0,A12,IF(X15="G",U15,U14))</f>
        <v xml:space="preserve"> </v>
      </c>
      <c r="AC17" s="1" t="str">
        <f>IF(A43&gt;0,B12,IF(X15="G",V15,V14))</f>
        <v xml:space="preserve"> </v>
      </c>
      <c r="AD17" s="62"/>
      <c r="AE17" s="42" t="str">
        <f>IF(AD17&gt;0,IF(AD17&gt;AD18,"G"," ")," ")</f>
        <v xml:space="preserve"> </v>
      </c>
      <c r="AF17" s="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0">
        <f t="shared" si="2"/>
        <v>9</v>
      </c>
      <c r="AU17" s="4" t="str">
        <f>IF(X6="g",U7,U6)</f>
        <v xml:space="preserve"> </v>
      </c>
      <c r="AV17" s="17" t="str">
        <f>IF(X6="g",V7,V6)</f>
        <v xml:space="preserve"> </v>
      </c>
    </row>
    <row r="18" spans="1:48" ht="16.5" thickBot="1" x14ac:dyDescent="0.3">
      <c r="A18" s="24">
        <v>14</v>
      </c>
      <c r="B18" s="37"/>
      <c r="C18" s="118">
        <f>L32</f>
        <v>14</v>
      </c>
      <c r="D18" s="82">
        <f>D7</f>
        <v>5</v>
      </c>
      <c r="E18" s="82">
        <f>E15</f>
        <v>4</v>
      </c>
      <c r="F18" s="82">
        <f>F15</f>
        <v>2</v>
      </c>
      <c r="G18" s="52">
        <f t="shared" si="1"/>
        <v>1</v>
      </c>
      <c r="H18" s="18" t="s">
        <v>39</v>
      </c>
      <c r="I18" s="17">
        <f t="shared" si="0"/>
        <v>3</v>
      </c>
      <c r="K18" s="134" t="s">
        <v>22</v>
      </c>
      <c r="L18" s="49">
        <f>L25+1</f>
        <v>16</v>
      </c>
      <c r="M18" s="50" t="s">
        <v>4</v>
      </c>
      <c r="N18" s="4" t="str">
        <f>IF(OR(A42&gt;0,A43&gt;0,A44&gt;0,A45&gt;0)," ",17)</f>
        <v xml:space="preserve"> </v>
      </c>
      <c r="O18" s="4" t="str">
        <f>IF(OR(A42&gt;0,A43&gt;0,A44&gt;0,A45&gt;0)," ",B21)</f>
        <v xml:space="preserve"> </v>
      </c>
      <c r="P18" s="62"/>
      <c r="Q18" s="103" t="str">
        <f>IF(P18&gt;0,IF(P18&gt;P19,"G"," ")," ")</f>
        <v xml:space="preserve"> </v>
      </c>
      <c r="R18" s="54"/>
      <c r="S18" s="49">
        <f>IF(C42&gt;0,C42,L20)</f>
        <v>1</v>
      </c>
      <c r="T18" s="50" t="s">
        <v>4</v>
      </c>
      <c r="U18" s="1" t="str">
        <f>IF($A$42&gt;0,A20,IF(Q18="G",N18,N19))</f>
        <v xml:space="preserve"> </v>
      </c>
      <c r="V18" s="1" t="str">
        <f>IF($A$42&gt;0,B20,IF(Q18="G",O18,O19))</f>
        <v xml:space="preserve"> </v>
      </c>
      <c r="W18" s="62"/>
      <c r="X18" s="42" t="str">
        <f>IF(W18&gt;0,IF(W18&gt;W19,"G"," ")," ")</f>
        <v xml:space="preserve"> </v>
      </c>
      <c r="Y18" s="5"/>
      <c r="Z18" s="34">
        <f>Z17</f>
        <v>1</v>
      </c>
      <c r="AA18" s="34" t="s">
        <v>5</v>
      </c>
      <c r="AB18" s="2" t="str">
        <f>IF(A43&gt;0,A5,IF(X18="G",U18,U19))</f>
        <v xml:space="preserve"> </v>
      </c>
      <c r="AC18" s="2" t="str">
        <f>IF(A43&gt;0,B5,IF(X18="G",V18,V19))</f>
        <v xml:space="preserve"> </v>
      </c>
      <c r="AD18" s="63"/>
      <c r="AE18" s="43" t="str">
        <f>IF(AD18&gt;0,IF(AD18&gt;AD17,"G"," ")," ")</f>
        <v xml:space="preserve"> </v>
      </c>
      <c r="AF18" s="6"/>
      <c r="AG18" s="4"/>
      <c r="AH18" s="4"/>
      <c r="AI18" s="4"/>
      <c r="AJ18" s="4"/>
      <c r="AK18" s="4"/>
      <c r="AL18" s="4"/>
      <c r="AM18" s="4"/>
      <c r="AN18" s="137" t="s">
        <v>40</v>
      </c>
      <c r="AO18" s="137"/>
      <c r="AP18" s="137"/>
      <c r="AQ18" s="137"/>
      <c r="AR18" s="137"/>
      <c r="AS18" s="137"/>
      <c r="AT18" s="70">
        <f t="shared" si="2"/>
        <v>9</v>
      </c>
      <c r="AU18" s="4" t="str">
        <f>IF(X10="g",U11,U10)</f>
        <v xml:space="preserve"> </v>
      </c>
      <c r="AV18" s="17" t="str">
        <f>IF(X10="g",V11,V10)</f>
        <v xml:space="preserve"> </v>
      </c>
    </row>
    <row r="19" spans="1:48" ht="16.5" thickBot="1" x14ac:dyDescent="0.3">
      <c r="A19" s="24">
        <v>15</v>
      </c>
      <c r="B19" s="37"/>
      <c r="C19" s="119">
        <f>L24</f>
        <v>15</v>
      </c>
      <c r="D19" s="87">
        <f>D6</f>
        <v>8</v>
      </c>
      <c r="E19" s="87">
        <f>E14</f>
        <v>3</v>
      </c>
      <c r="F19" s="87">
        <f>F18</f>
        <v>2</v>
      </c>
      <c r="G19" s="88">
        <f t="shared" si="1"/>
        <v>1</v>
      </c>
      <c r="H19" s="89" t="s">
        <v>39</v>
      </c>
      <c r="I19" s="90">
        <f t="shared" si="0"/>
        <v>3</v>
      </c>
      <c r="K19" s="135"/>
      <c r="L19" s="35">
        <f>L18</f>
        <v>16</v>
      </c>
      <c r="M19" s="34" t="s">
        <v>5</v>
      </c>
      <c r="N19" s="2" t="str">
        <f>IF(OR(A42&gt;0,A43&gt;0,A44&gt;0,A45&gt;0)," ",16)</f>
        <v xml:space="preserve"> </v>
      </c>
      <c r="O19" s="2" t="str">
        <f>IF(OR(A42&gt;0,A43&gt;0,A44&gt;0,A45&gt;0)," ",B20)</f>
        <v xml:space="preserve"> </v>
      </c>
      <c r="P19" s="63"/>
      <c r="Q19" s="104" t="str">
        <f>IF(P19&gt;0,IF(P19&gt;P18,"G"," ")," ")</f>
        <v xml:space="preserve"> </v>
      </c>
      <c r="R19" s="55"/>
      <c r="S19" s="35">
        <f>S18</f>
        <v>1</v>
      </c>
      <c r="T19" s="34" t="s">
        <v>5</v>
      </c>
      <c r="U19" s="2" t="str">
        <f>IF($A$42&gt;0,A5,IF(Q21="G",N21,N20))</f>
        <v xml:space="preserve"> </v>
      </c>
      <c r="V19" s="2" t="str">
        <f>IF($A$42&gt;0,B5,IF(Q21="G",O21,O20))</f>
        <v xml:space="preserve"> </v>
      </c>
      <c r="W19" s="63"/>
      <c r="X19" s="43" t="str">
        <f>IF(W19&gt;0,IF(W19&gt;W18,"G"," ")," ")</f>
        <v xml:space="preserve"> </v>
      </c>
      <c r="Y19" s="6"/>
      <c r="Z19" s="4"/>
      <c r="AA19" s="4"/>
      <c r="AB19" s="4"/>
      <c r="AC19" s="4"/>
      <c r="AD19" s="4"/>
      <c r="AE19" s="18"/>
      <c r="AF19" s="6"/>
      <c r="AG19" s="4"/>
      <c r="AH19" s="4"/>
      <c r="AI19" s="4"/>
      <c r="AJ19" s="4"/>
      <c r="AK19" s="4"/>
      <c r="AL19" s="4"/>
      <c r="AM19" s="4"/>
      <c r="AN19" s="138" t="s">
        <v>7</v>
      </c>
      <c r="AO19" s="139"/>
      <c r="AP19" s="9" t="s">
        <v>1</v>
      </c>
      <c r="AQ19" s="9" t="s">
        <v>0</v>
      </c>
      <c r="AR19" s="9" t="s">
        <v>31</v>
      </c>
      <c r="AS19" s="10"/>
      <c r="AT19" s="70">
        <f t="shared" si="2"/>
        <v>9</v>
      </c>
      <c r="AU19" s="4" t="str">
        <f>IF(X30="g",U31,U30)</f>
        <v xml:space="preserve"> </v>
      </c>
      <c r="AV19" s="17" t="str">
        <f>IF(X30="g",V31,V30)</f>
        <v xml:space="preserve"> </v>
      </c>
    </row>
    <row r="20" spans="1:48" x14ac:dyDescent="0.25">
      <c r="A20" s="24">
        <v>16</v>
      </c>
      <c r="B20" s="73"/>
      <c r="C20" s="118">
        <f>L19</f>
        <v>16</v>
      </c>
      <c r="D20" s="82">
        <f>D5</f>
        <v>1</v>
      </c>
      <c r="E20" s="82">
        <f>E12</f>
        <v>1</v>
      </c>
      <c r="F20" s="82">
        <f>F17</f>
        <v>1</v>
      </c>
      <c r="G20" s="52">
        <f t="shared" si="1"/>
        <v>1</v>
      </c>
      <c r="H20" s="18" t="s">
        <v>39</v>
      </c>
      <c r="I20" s="17">
        <f t="shared" si="0"/>
        <v>3</v>
      </c>
      <c r="K20" s="135"/>
      <c r="L20" s="49">
        <f>IF(C41=0,1,C41)</f>
        <v>1</v>
      </c>
      <c r="M20" s="50" t="s">
        <v>4</v>
      </c>
      <c r="N20" s="4" t="str">
        <f>IF(OR(A42&gt;0,A43&gt;0,A44&gt;0,A45&gt;0)," ",32)</f>
        <v xml:space="preserve"> </v>
      </c>
      <c r="O20" s="4" t="str">
        <f>IF(OR(A42&gt;0,A43&gt;0,A44&gt;0,A45&gt;0)," ",B36)</f>
        <v xml:space="preserve"> </v>
      </c>
      <c r="P20" s="62"/>
      <c r="Q20" s="103" t="str">
        <f>IF(P20&gt;0,IF(P20&gt;P21,"G"," ")," ")</f>
        <v xml:space="preserve"> </v>
      </c>
      <c r="R20" s="55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18"/>
      <c r="AF20" s="6"/>
      <c r="AG20" s="4"/>
      <c r="AH20" s="4"/>
      <c r="AI20" s="4"/>
      <c r="AJ20" s="4"/>
      <c r="AK20" s="4"/>
      <c r="AL20" s="4"/>
      <c r="AM20" s="4"/>
      <c r="AN20" s="25">
        <f>IF(C45&gt;0,C45,AG13)</f>
        <v>1</v>
      </c>
      <c r="AO20" s="79" t="s">
        <v>4</v>
      </c>
      <c r="AP20" s="4">
        <f>IF(A45&gt;0,A5,IF(AL14="G",AI14,AI13))</f>
        <v>1</v>
      </c>
      <c r="AQ20" s="4" t="str">
        <f>IF(A45&gt;0,B5,IF(AL14="G",AJ14,AJ13))</f>
        <v>WINDAL Ambre</v>
      </c>
      <c r="AR20" s="96">
        <v>6</v>
      </c>
      <c r="AS20" s="80" t="str">
        <f>IF(AR20&gt;0,IF(AR20&gt;AR21,"G"," ")," ")</f>
        <v>G</v>
      </c>
      <c r="AT20" s="70">
        <f t="shared" si="2"/>
        <v>9</v>
      </c>
      <c r="AU20" s="4" t="str">
        <f>IF(X23="g",U22,U23)</f>
        <v xml:space="preserve"> </v>
      </c>
      <c r="AV20" s="17" t="str">
        <f>IF(X23="g",V22,V23)</f>
        <v xml:space="preserve"> </v>
      </c>
    </row>
    <row r="21" spans="1:48" ht="16.5" thickBot="1" x14ac:dyDescent="0.3">
      <c r="A21" s="24">
        <v>17</v>
      </c>
      <c r="B21" s="73"/>
      <c r="C21" s="119">
        <f>C20</f>
        <v>16</v>
      </c>
      <c r="D21" s="87">
        <f t="shared" ref="D21:D28" si="3">D5</f>
        <v>1</v>
      </c>
      <c r="E21" s="87">
        <f>E20</f>
        <v>1</v>
      </c>
      <c r="F21" s="87">
        <f>F20</f>
        <v>1</v>
      </c>
      <c r="G21" s="88">
        <f t="shared" si="1"/>
        <v>1</v>
      </c>
      <c r="H21" s="89" t="s">
        <v>39</v>
      </c>
      <c r="I21" s="90">
        <f t="shared" si="0"/>
        <v>3</v>
      </c>
      <c r="K21" s="136"/>
      <c r="L21" s="35">
        <f>L20</f>
        <v>1</v>
      </c>
      <c r="M21" s="34" t="s">
        <v>5</v>
      </c>
      <c r="N21" s="2" t="str">
        <f>IF(OR(A42&gt;0,A43&gt;0,A44&gt;0,A45&gt;0)," ",1)</f>
        <v xml:space="preserve"> </v>
      </c>
      <c r="O21" s="2" t="str">
        <f>IF(OR(A42&gt;0,A43&gt;0,A44&gt;0,A45&gt;0)," ",B5)</f>
        <v xml:space="preserve"> </v>
      </c>
      <c r="P21" s="63"/>
      <c r="Q21" s="104" t="str">
        <f>IF(P21&gt;0,IF(P21&gt;P20,"G"," ")," ")</f>
        <v xml:space="preserve"> </v>
      </c>
      <c r="R21" s="56"/>
      <c r="S21" s="2"/>
      <c r="T21" s="2"/>
      <c r="U21" s="2"/>
      <c r="V21" s="2"/>
      <c r="W21" s="2"/>
      <c r="X21" s="31"/>
      <c r="Y21" s="7"/>
      <c r="Z21" s="2"/>
      <c r="AA21" s="2"/>
      <c r="AB21" s="2"/>
      <c r="AC21" s="2"/>
      <c r="AD21" s="2"/>
      <c r="AE21" s="31"/>
      <c r="AF21" s="7"/>
      <c r="AG21" s="4"/>
      <c r="AH21" s="4"/>
      <c r="AI21" s="4"/>
      <c r="AJ21" s="4"/>
      <c r="AK21" s="4"/>
      <c r="AL21" s="4"/>
      <c r="AM21" s="4"/>
      <c r="AN21" s="25">
        <f>AN20+1</f>
        <v>2</v>
      </c>
      <c r="AO21" s="79" t="s">
        <v>5</v>
      </c>
      <c r="AP21" s="4">
        <f>IF(A45&gt;0,A6,IF(AL29="G",AI29,AI30))</f>
        <v>2</v>
      </c>
      <c r="AQ21" s="4" t="str">
        <f>IF(A45&gt;0,B6,IF(AL29="G",AJ29,AJ30))</f>
        <v>Bye</v>
      </c>
      <c r="AR21" s="95">
        <v>0</v>
      </c>
      <c r="AS21" s="48" t="str">
        <f>IF(AR21&gt;0,IF(AR21&gt;AR20,"G"," ")," ")</f>
        <v xml:space="preserve"> </v>
      </c>
      <c r="AT21" s="70">
        <f t="shared" si="2"/>
        <v>9</v>
      </c>
      <c r="AU21" s="4" t="str">
        <f>IF(X18="g",U19,U18)</f>
        <v xml:space="preserve"> </v>
      </c>
      <c r="AV21" s="17" t="str">
        <f>IF(X18="g",V19,V18)</f>
        <v xml:space="preserve"> </v>
      </c>
    </row>
    <row r="22" spans="1:48" ht="16.5" thickBot="1" x14ac:dyDescent="0.3">
      <c r="A22" s="24">
        <v>18</v>
      </c>
      <c r="B22" s="37"/>
      <c r="C22" s="118">
        <f>C19</f>
        <v>15</v>
      </c>
      <c r="D22" s="82">
        <f t="shared" si="3"/>
        <v>8</v>
      </c>
      <c r="E22" s="82">
        <f>E19</f>
        <v>3</v>
      </c>
      <c r="F22" s="82">
        <f>F19</f>
        <v>2</v>
      </c>
      <c r="G22" s="52">
        <f t="shared" si="1"/>
        <v>1</v>
      </c>
      <c r="H22" s="18" t="s">
        <v>39</v>
      </c>
      <c r="I22" s="17">
        <f t="shared" si="0"/>
        <v>3</v>
      </c>
      <c r="K22" s="125" t="s">
        <v>27</v>
      </c>
      <c r="L22" s="49">
        <f>L21+1</f>
        <v>2</v>
      </c>
      <c r="M22" s="50" t="s">
        <v>4</v>
      </c>
      <c r="N22" s="4" t="str">
        <f>IF(OR(A42&gt;0,A43&gt;0,A44&gt;0,A45&gt;0)," ",2)</f>
        <v xml:space="preserve"> </v>
      </c>
      <c r="O22" s="4" t="str">
        <f>IF(OR(A42&gt;0,A43&gt;0,A44&gt;0,A45&gt;0)," ",B6)</f>
        <v xml:space="preserve"> </v>
      </c>
      <c r="P22" s="64"/>
      <c r="Q22" s="105" t="str">
        <f>IF(P22&gt;0,IF(P22&gt;P23,"G"," ")," ")</f>
        <v xml:space="preserve"> </v>
      </c>
      <c r="R22" s="54"/>
      <c r="S22" s="49">
        <f>S26+1</f>
        <v>8</v>
      </c>
      <c r="T22" s="50" t="s">
        <v>4</v>
      </c>
      <c r="U22" s="1" t="str">
        <f>IF($A$42&gt;0,A6,IF(Q22="G",N22,N23))</f>
        <v xml:space="preserve"> </v>
      </c>
      <c r="V22" s="1" t="str">
        <f>IF($A$42&gt;0,B6,IF(Q22="G",O22,O23))</f>
        <v xml:space="preserve"> </v>
      </c>
      <c r="W22" s="64"/>
      <c r="X22" s="44" t="str">
        <f>IF(W22&gt;0,IF(W22&gt;W23,"G"," ")," ")</f>
        <v xml:space="preserve"> </v>
      </c>
      <c r="Y22" s="5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L22" s="4"/>
      <c r="AM22" s="4"/>
      <c r="AN22" s="138" t="s">
        <v>8</v>
      </c>
      <c r="AO22" s="139"/>
      <c r="AP22" s="9"/>
      <c r="AQ22" s="9"/>
      <c r="AR22" s="9" t="s">
        <v>31</v>
      </c>
      <c r="AS22" s="30"/>
      <c r="AT22" s="69">
        <v>17</v>
      </c>
      <c r="AU22" s="4" t="str">
        <f>IF(Q7="G",N6,N7)</f>
        <v xml:space="preserve"> </v>
      </c>
      <c r="AV22" s="17" t="str">
        <f>IF(Q7="G",O6,O7)</f>
        <v xml:space="preserve"> </v>
      </c>
    </row>
    <row r="23" spans="1:48" x14ac:dyDescent="0.25">
      <c r="A23" s="24">
        <v>19</v>
      </c>
      <c r="B23" s="37"/>
      <c r="C23" s="119">
        <f>C18</f>
        <v>14</v>
      </c>
      <c r="D23" s="87">
        <f t="shared" si="3"/>
        <v>5</v>
      </c>
      <c r="E23" s="87">
        <f>E18</f>
        <v>4</v>
      </c>
      <c r="F23" s="87">
        <f>F22</f>
        <v>2</v>
      </c>
      <c r="G23" s="88">
        <f t="shared" si="1"/>
        <v>1</v>
      </c>
      <c r="H23" s="89" t="s">
        <v>39</v>
      </c>
      <c r="I23" s="90">
        <f t="shared" si="0"/>
        <v>3</v>
      </c>
      <c r="K23" s="126"/>
      <c r="L23" s="35">
        <f>L22</f>
        <v>2</v>
      </c>
      <c r="M23" s="34" t="s">
        <v>5</v>
      </c>
      <c r="N23" s="2" t="str">
        <f>IF(OR(A42&gt;0,A43&gt;0,A44&gt;0,A45&gt;0)," ",31)</f>
        <v xml:space="preserve"> </v>
      </c>
      <c r="O23" s="2" t="str">
        <f>IF(OR(A42&gt;0,A43&gt;0,A44&gt;0,A45&gt;0)," ",B35)</f>
        <v xml:space="preserve"> </v>
      </c>
      <c r="P23" s="65"/>
      <c r="Q23" s="106" t="str">
        <f>IF(P23&gt;0,IF(P23&gt;P22,"G"," ")," ")</f>
        <v xml:space="preserve"> </v>
      </c>
      <c r="R23" s="55"/>
      <c r="S23" s="35">
        <f>S22</f>
        <v>8</v>
      </c>
      <c r="T23" s="34" t="s">
        <v>5</v>
      </c>
      <c r="U23" s="2" t="str">
        <f>IF($A$42&gt;0,A19,IF(Q25="G",N25,N24))</f>
        <v xml:space="preserve"> </v>
      </c>
      <c r="V23" s="2" t="str">
        <f>IF($A$42&gt;0,B19,IF(Q25="G",O25,O24))</f>
        <v xml:space="preserve"> </v>
      </c>
      <c r="W23" s="65"/>
      <c r="X23" s="45" t="str">
        <f>IF(W23&gt;0,IF(W23&gt;W22,"G"," ")," ")</f>
        <v xml:space="preserve"> </v>
      </c>
      <c r="Y23" s="6"/>
      <c r="Z23" s="4"/>
      <c r="AA23" s="4"/>
      <c r="AB23" s="4"/>
      <c r="AC23" s="4"/>
      <c r="AD23" s="4"/>
      <c r="AE23" s="4"/>
      <c r="AF23" s="6"/>
      <c r="AG23" s="4"/>
      <c r="AH23" s="4"/>
      <c r="AI23" s="4"/>
      <c r="AJ23" s="4"/>
      <c r="AK23" s="4"/>
      <c r="AL23" s="4"/>
      <c r="AM23" s="4"/>
      <c r="AN23" s="25">
        <f>AN21+1</f>
        <v>3</v>
      </c>
      <c r="AO23" s="79" t="s">
        <v>4</v>
      </c>
      <c r="AP23" s="4" t="str">
        <f>IF(AL29="G",AI30,AI29)</f>
        <v xml:space="preserve"> </v>
      </c>
      <c r="AQ23" s="4" t="str">
        <f>IF(AL29="G",AJ30,AJ29)</f>
        <v xml:space="preserve"> </v>
      </c>
      <c r="AR23" s="97"/>
      <c r="AS23" s="81" t="str">
        <f>IF(AR23&gt;0,IF(AR23&gt;AR24,"G"," ")," ")</f>
        <v xml:space="preserve"> </v>
      </c>
      <c r="AT23" s="69">
        <f t="shared" ref="AT23:AT37" si="4">$AT$22</f>
        <v>17</v>
      </c>
      <c r="AU23" s="4" t="str">
        <f>IF(Q9="G",N8,N9)</f>
        <v xml:space="preserve"> </v>
      </c>
      <c r="AV23" s="17" t="str">
        <f>IF(Q9="G",O8,O9)</f>
        <v xml:space="preserve"> </v>
      </c>
    </row>
    <row r="24" spans="1:48" x14ac:dyDescent="0.25">
      <c r="A24" s="24">
        <v>20</v>
      </c>
      <c r="B24" s="37"/>
      <c r="C24" s="118">
        <f>C17</f>
        <v>13</v>
      </c>
      <c r="D24" s="82">
        <f t="shared" si="3"/>
        <v>4</v>
      </c>
      <c r="E24" s="82">
        <f>E17</f>
        <v>2</v>
      </c>
      <c r="F24" s="82">
        <f>F21</f>
        <v>1</v>
      </c>
      <c r="G24" s="52">
        <f t="shared" si="1"/>
        <v>1</v>
      </c>
      <c r="H24" s="18" t="s">
        <v>39</v>
      </c>
      <c r="I24" s="17">
        <f t="shared" si="0"/>
        <v>3</v>
      </c>
      <c r="K24" s="126"/>
      <c r="L24" s="49">
        <f>L33+1</f>
        <v>15</v>
      </c>
      <c r="M24" s="50" t="s">
        <v>4</v>
      </c>
      <c r="N24" s="4" t="str">
        <f>IF(OR(A42&gt;0,A43&gt;0,A44&gt;0,A45&gt;0)," ",15)</f>
        <v xml:space="preserve"> </v>
      </c>
      <c r="O24" s="4" t="str">
        <f>IF(OR(A42&gt;0,A43&gt;0,A44&gt;0,A45&gt;0)," ",B19)</f>
        <v xml:space="preserve"> </v>
      </c>
      <c r="P24" s="64"/>
      <c r="Q24" s="105" t="str">
        <f>IF(P24&gt;0,IF(P24&gt;P25,"G"," ")," ")</f>
        <v xml:space="preserve"> </v>
      </c>
      <c r="R24" s="55"/>
      <c r="S24" s="4"/>
      <c r="T24" s="4"/>
      <c r="U24" s="4"/>
      <c r="V24" s="4"/>
      <c r="W24" s="4"/>
      <c r="X24" s="18"/>
      <c r="Y24" s="6"/>
      <c r="Z24" s="4"/>
      <c r="AA24" s="4"/>
      <c r="AB24" s="4"/>
      <c r="AC24" s="4"/>
      <c r="AD24" s="4"/>
      <c r="AE24" s="18"/>
      <c r="AF24" s="6"/>
      <c r="AG24" s="4"/>
      <c r="AH24" s="4"/>
      <c r="AI24" s="4"/>
      <c r="AJ24" s="4"/>
      <c r="AK24" s="4"/>
      <c r="AL24" s="4"/>
      <c r="AM24" s="4"/>
      <c r="AN24" s="26">
        <f>AN23</f>
        <v>3</v>
      </c>
      <c r="AO24" s="78" t="s">
        <v>5</v>
      </c>
      <c r="AP24" s="2" t="str">
        <f>IF(AL14="G",AI13,AI14)</f>
        <v xml:space="preserve"> </v>
      </c>
      <c r="AQ24" s="2" t="str">
        <f>IF(AL14="G",AJ13,AJ14)</f>
        <v xml:space="preserve"> </v>
      </c>
      <c r="AR24" s="61"/>
      <c r="AS24" s="40" t="str">
        <f>IF(AR24&gt;0,IF(AR24&gt;AR23,"G"," ")," ")</f>
        <v xml:space="preserve"> </v>
      </c>
      <c r="AT24" s="69">
        <f t="shared" si="4"/>
        <v>17</v>
      </c>
      <c r="AU24" s="4" t="str">
        <f>IF(Q11="G",N10,N11)</f>
        <v xml:space="preserve"> </v>
      </c>
      <c r="AV24" s="17" t="str">
        <f>IF(Q11="G",O10,O11)</f>
        <v xml:space="preserve"> </v>
      </c>
    </row>
    <row r="25" spans="1:48" x14ac:dyDescent="0.25">
      <c r="A25" s="24">
        <v>21</v>
      </c>
      <c r="B25" s="37"/>
      <c r="C25" s="119">
        <f>C16</f>
        <v>12</v>
      </c>
      <c r="D25" s="87">
        <f t="shared" si="3"/>
        <v>3</v>
      </c>
      <c r="E25" s="87">
        <f>E24</f>
        <v>2</v>
      </c>
      <c r="F25" s="87">
        <f>F24</f>
        <v>1</v>
      </c>
      <c r="G25" s="88">
        <f t="shared" si="1"/>
        <v>1</v>
      </c>
      <c r="H25" s="89" t="s">
        <v>39</v>
      </c>
      <c r="I25" s="90">
        <f t="shared" si="0"/>
        <v>3</v>
      </c>
      <c r="K25" s="127"/>
      <c r="L25" s="35">
        <f>L24</f>
        <v>15</v>
      </c>
      <c r="M25" s="34" t="s">
        <v>5</v>
      </c>
      <c r="N25" s="2" t="str">
        <f>IF(OR(A42&gt;0,A43&gt;0,A44&gt;0,A45&gt;0)," ",18)</f>
        <v xml:space="preserve"> </v>
      </c>
      <c r="O25" s="2" t="str">
        <f>IF(OR(A42&gt;0,A43&gt;0,A44&gt;0,A45&gt;0)," ",B22)</f>
        <v xml:space="preserve"> </v>
      </c>
      <c r="P25" s="65"/>
      <c r="Q25" s="106" t="str">
        <f>IF(P25&gt;0,IF(P25&gt;P24,"G"," ")," ")</f>
        <v xml:space="preserve"> </v>
      </c>
      <c r="R25" s="56"/>
      <c r="S25" s="2"/>
      <c r="T25" s="2"/>
      <c r="U25" s="2"/>
      <c r="V25" s="2"/>
      <c r="W25" s="2"/>
      <c r="X25" s="2"/>
      <c r="Y25" s="7"/>
      <c r="Z25" s="50">
        <f>Z9+1</f>
        <v>3</v>
      </c>
      <c r="AA25" s="50" t="s">
        <v>4</v>
      </c>
      <c r="AB25" s="1" t="str">
        <f>IF(A43&gt;0,A6,IF(X23="G",U23,U22))</f>
        <v xml:space="preserve"> </v>
      </c>
      <c r="AC25" s="1" t="str">
        <f>IF(A43&gt;0,B6,IF(X23="G",V23,V22))</f>
        <v xml:space="preserve"> </v>
      </c>
      <c r="AD25" s="64"/>
      <c r="AE25" s="44" t="str">
        <f>IF(AD25&gt;0,IF(AD25&gt;AD26,"G"," ")," ")</f>
        <v xml:space="preserve"> </v>
      </c>
      <c r="AF25" s="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9">
        <f t="shared" si="4"/>
        <v>17</v>
      </c>
      <c r="AU25" s="4" t="str">
        <f>IF(Q13="G",N12,N13)</f>
        <v xml:space="preserve"> </v>
      </c>
      <c r="AV25" s="17" t="str">
        <f>IF(Q13="G",O12,O13)</f>
        <v xml:space="preserve"> </v>
      </c>
    </row>
    <row r="26" spans="1:48" x14ac:dyDescent="0.25">
      <c r="A26" s="24">
        <v>22</v>
      </c>
      <c r="B26" s="37"/>
      <c r="C26" s="118">
        <f>C15</f>
        <v>11</v>
      </c>
      <c r="D26" s="82">
        <f t="shared" si="3"/>
        <v>6</v>
      </c>
      <c r="E26" s="82">
        <f>E23</f>
        <v>4</v>
      </c>
      <c r="F26" s="82">
        <f>F23</f>
        <v>2</v>
      </c>
      <c r="G26" s="52">
        <f t="shared" si="1"/>
        <v>1</v>
      </c>
      <c r="H26" s="18" t="s">
        <v>39</v>
      </c>
      <c r="I26" s="17">
        <f t="shared" si="0"/>
        <v>3</v>
      </c>
      <c r="K26" s="125" t="s">
        <v>28</v>
      </c>
      <c r="L26" s="49">
        <f>L35+1</f>
        <v>7</v>
      </c>
      <c r="M26" s="50" t="s">
        <v>4</v>
      </c>
      <c r="N26" s="4" t="str">
        <f>IF(OR(A42&gt;0,A43&gt;0,A44&gt;0,A45&gt;0)," ",7)</f>
        <v xml:space="preserve"> </v>
      </c>
      <c r="O26" s="4" t="str">
        <f>IF(OR(A42&gt;0,A43&gt;0,A44&gt;0,A45&gt;0)," ",B11)</f>
        <v xml:space="preserve"> </v>
      </c>
      <c r="P26" s="64"/>
      <c r="Q26" s="105" t="str">
        <f>IF(P26&gt;0,IF(P26&gt;P27,"G"," ")," ")</f>
        <v xml:space="preserve"> </v>
      </c>
      <c r="R26" s="54"/>
      <c r="S26" s="49">
        <f>S34+1</f>
        <v>7</v>
      </c>
      <c r="T26" s="50" t="s">
        <v>4</v>
      </c>
      <c r="U26" s="1" t="str">
        <f>IF($A$42&gt;0,A11,IF(Q26="G",N26,N27))</f>
        <v xml:space="preserve"> </v>
      </c>
      <c r="V26" s="1" t="str">
        <f>IF($A$42&gt;0,B11,IF(Q26="G",O26,O27))</f>
        <v xml:space="preserve"> </v>
      </c>
      <c r="W26" s="64"/>
      <c r="X26" s="44" t="str">
        <f>IF(W26&gt;0,IF(W26&gt;W27,"G"," ")," ")</f>
        <v xml:space="preserve"> </v>
      </c>
      <c r="Y26" s="5"/>
      <c r="Z26" s="26">
        <f>Z25</f>
        <v>3</v>
      </c>
      <c r="AA26" s="34" t="s">
        <v>5</v>
      </c>
      <c r="AB26" s="2" t="str">
        <f>IF(A43&gt;0,A11,IF(X26="G",U26,U27))</f>
        <v xml:space="preserve"> </v>
      </c>
      <c r="AC26" s="2" t="str">
        <f>IF(A43&gt;0,B11,IF(X26="G",V26,V27))</f>
        <v xml:space="preserve"> </v>
      </c>
      <c r="AD26" s="65"/>
      <c r="AE26" s="45" t="str">
        <f>IF(AD26&gt;0,IF(AD26&gt;AD25,"G"," ")," ")</f>
        <v xml:space="preserve"> </v>
      </c>
      <c r="AF26" s="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9">
        <f t="shared" si="4"/>
        <v>17</v>
      </c>
      <c r="AU26" s="4" t="str">
        <f>IF(Q15="G",N14,N15)</f>
        <v xml:space="preserve"> </v>
      </c>
      <c r="AV26" s="17" t="str">
        <f>IF(Q15="G",O14,O15)</f>
        <v xml:space="preserve"> </v>
      </c>
    </row>
    <row r="27" spans="1:48" ht="16.5" thickBot="1" x14ac:dyDescent="0.3">
      <c r="A27" s="24">
        <v>23</v>
      </c>
      <c r="B27" s="37"/>
      <c r="C27" s="119">
        <f>C14</f>
        <v>10</v>
      </c>
      <c r="D27" s="87">
        <f t="shared" si="3"/>
        <v>7</v>
      </c>
      <c r="E27" s="87">
        <f>E22</f>
        <v>3</v>
      </c>
      <c r="F27" s="87">
        <f>F26</f>
        <v>2</v>
      </c>
      <c r="G27" s="88">
        <f t="shared" si="1"/>
        <v>1</v>
      </c>
      <c r="H27" s="89" t="s">
        <v>39</v>
      </c>
      <c r="I27" s="90">
        <f t="shared" si="0"/>
        <v>3</v>
      </c>
      <c r="K27" s="126"/>
      <c r="L27" s="35">
        <f>L26</f>
        <v>7</v>
      </c>
      <c r="M27" s="34" t="s">
        <v>5</v>
      </c>
      <c r="N27" s="2" t="str">
        <f>IF(OR(A42&gt;0,A43&gt;0,A44&gt;0,A45&gt;0)," ",26)</f>
        <v xml:space="preserve"> </v>
      </c>
      <c r="O27" s="2" t="str">
        <f>IF(OR(A42&gt;0,A43&gt;0,A44&gt;0,A45&gt;0)," ",B30)</f>
        <v xml:space="preserve"> </v>
      </c>
      <c r="P27" s="65"/>
      <c r="Q27" s="106" t="str">
        <f>IF(P27&gt;0,IF(P27&gt;P26,"G"," ")," ")</f>
        <v xml:space="preserve"> </v>
      </c>
      <c r="R27" s="55"/>
      <c r="S27" s="35">
        <f>S26</f>
        <v>7</v>
      </c>
      <c r="T27" s="34" t="s">
        <v>5</v>
      </c>
      <c r="U27" s="2" t="str">
        <f>IF($A$42&gt;0,A14,IF(Q29="G",N29,N28))</f>
        <v xml:space="preserve"> </v>
      </c>
      <c r="V27" s="2" t="str">
        <f>IF($A$42&gt;0,B14,IF(Q29="G",O29,O28))</f>
        <v xml:space="preserve"> </v>
      </c>
      <c r="W27" s="65"/>
      <c r="X27" s="45" t="str">
        <f>IF(W27&gt;0,IF(W27&gt;W26,"G"," ")," ")</f>
        <v xml:space="preserve"> </v>
      </c>
      <c r="Y27" s="6"/>
      <c r="Z27" s="4"/>
      <c r="AA27" s="4"/>
      <c r="AB27" s="4"/>
      <c r="AC27" s="4"/>
      <c r="AD27" s="4"/>
      <c r="AE27" s="18"/>
      <c r="AF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9">
        <f t="shared" si="4"/>
        <v>17</v>
      </c>
      <c r="AU27" s="4" t="str">
        <f>IF(Q17="G",N16,N17)</f>
        <v xml:space="preserve"> </v>
      </c>
      <c r="AV27" s="17" t="str">
        <f>IF(Q17="G",O16,O17)</f>
        <v xml:space="preserve"> </v>
      </c>
    </row>
    <row r="28" spans="1:48" ht="16.5" thickBot="1" x14ac:dyDescent="0.3">
      <c r="A28" s="24">
        <v>24</v>
      </c>
      <c r="B28" s="37"/>
      <c r="C28" s="118">
        <f>C13</f>
        <v>9</v>
      </c>
      <c r="D28" s="82">
        <f t="shared" si="3"/>
        <v>2</v>
      </c>
      <c r="E28" s="82">
        <f>E20</f>
        <v>1</v>
      </c>
      <c r="F28" s="82">
        <f>F25</f>
        <v>1</v>
      </c>
      <c r="G28" s="52">
        <f t="shared" si="1"/>
        <v>1</v>
      </c>
      <c r="H28" s="18" t="s">
        <v>39</v>
      </c>
      <c r="I28" s="17">
        <f t="shared" si="0"/>
        <v>3</v>
      </c>
      <c r="K28" s="126"/>
      <c r="L28" s="49">
        <f>L15+1</f>
        <v>10</v>
      </c>
      <c r="M28" s="50" t="s">
        <v>4</v>
      </c>
      <c r="N28" s="4" t="str">
        <f>IF(OR(A42&gt;0,A43&gt;0,A44&gt;0,A45&gt;0)," ",10)</f>
        <v xml:space="preserve"> </v>
      </c>
      <c r="O28" s="4" t="str">
        <f>IF(OR(A42&gt;0,A43&gt;0,A44&gt;0,A45&gt;0)," ",B14)</f>
        <v xml:space="preserve"> </v>
      </c>
      <c r="P28" s="64"/>
      <c r="Q28" s="105" t="str">
        <f>IF(P28&gt;0,IF(P28&gt;P29,"G"," ")," ")</f>
        <v xml:space="preserve"> </v>
      </c>
      <c r="R28" s="55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18"/>
      <c r="AF28" s="6"/>
      <c r="AG28" s="8" t="s">
        <v>6</v>
      </c>
      <c r="AH28" s="9"/>
      <c r="AI28" s="9" t="s">
        <v>1</v>
      </c>
      <c r="AJ28" s="9" t="s">
        <v>0</v>
      </c>
      <c r="AK28" s="9" t="s">
        <v>31</v>
      </c>
      <c r="AL28" s="10" t="s">
        <v>3</v>
      </c>
      <c r="AM28" s="4"/>
      <c r="AN28" s="4"/>
      <c r="AO28" s="4"/>
      <c r="AP28" s="4"/>
      <c r="AQ28" s="4"/>
      <c r="AR28" s="4"/>
      <c r="AS28" s="4"/>
      <c r="AT28" s="69">
        <f t="shared" si="4"/>
        <v>17</v>
      </c>
      <c r="AU28" s="4" t="str">
        <f>IF(Q19="G",N18,N19)</f>
        <v xml:space="preserve"> </v>
      </c>
      <c r="AV28" s="17" t="str">
        <f>IF(Q19="G",O18,O19)</f>
        <v xml:space="preserve"> </v>
      </c>
    </row>
    <row r="29" spans="1:48" x14ac:dyDescent="0.25">
      <c r="A29" s="24">
        <v>25</v>
      </c>
      <c r="B29" s="37"/>
      <c r="C29" s="119">
        <f>C12</f>
        <v>8</v>
      </c>
      <c r="D29" s="87">
        <f>D12</f>
        <v>2</v>
      </c>
      <c r="E29" s="87">
        <f>E28</f>
        <v>1</v>
      </c>
      <c r="F29" s="87">
        <f>F28</f>
        <v>1</v>
      </c>
      <c r="G29" s="88">
        <f t="shared" si="1"/>
        <v>1</v>
      </c>
      <c r="H29" s="89" t="s">
        <v>39</v>
      </c>
      <c r="I29" s="90">
        <f t="shared" si="0"/>
        <v>3</v>
      </c>
      <c r="K29" s="127"/>
      <c r="L29" s="35">
        <f>L28</f>
        <v>10</v>
      </c>
      <c r="M29" s="34" t="s">
        <v>5</v>
      </c>
      <c r="N29" s="2" t="str">
        <f>IF(OR(A42&gt;0,A43&gt;0,A44&gt;0,A45&gt;0)," ",23)</f>
        <v xml:space="preserve"> </v>
      </c>
      <c r="O29" s="2" t="str">
        <f>IF(OR(A42&gt;0,A43&gt;0,A44&gt;0,A45&gt;0)," ",B27)</f>
        <v xml:space="preserve"> </v>
      </c>
      <c r="P29" s="65"/>
      <c r="Q29" s="106" t="str">
        <f>IF(P29&gt;0,IF(P29&gt;P28,"G"," ")," ")</f>
        <v xml:space="preserve"> </v>
      </c>
      <c r="R29" s="56"/>
      <c r="S29" s="2"/>
      <c r="T29" s="2"/>
      <c r="U29" s="2"/>
      <c r="V29" s="2"/>
      <c r="W29" s="2"/>
      <c r="X29" s="31"/>
      <c r="Y29" s="7"/>
      <c r="Z29" s="2"/>
      <c r="AA29" s="2"/>
      <c r="AB29" s="2"/>
      <c r="AC29" s="2"/>
      <c r="AD29" s="2"/>
      <c r="AE29" s="31"/>
      <c r="AF29" s="7"/>
      <c r="AG29" s="25">
        <f>AG13+1</f>
        <v>2</v>
      </c>
      <c r="AH29" s="77" t="s">
        <v>4</v>
      </c>
      <c r="AI29" s="4" t="str">
        <f>IF(A44&gt;0,A6,IF(AE25="G",AB25,AB26))</f>
        <v xml:space="preserve"> </v>
      </c>
      <c r="AJ29" s="4" t="str">
        <f>IF(A44&gt;0,B6,IF(AE25="G",AC25,AC26))</f>
        <v xml:space="preserve"> </v>
      </c>
      <c r="AK29" s="95"/>
      <c r="AL29" s="48" t="str">
        <f>IF(AK29&gt;0,IF(AK29&gt;AK30,"G"," ")," ")</f>
        <v xml:space="preserve"> </v>
      </c>
      <c r="AM29" s="4"/>
      <c r="AN29" s="4"/>
      <c r="AO29" s="4"/>
      <c r="AP29" s="4"/>
      <c r="AQ29" s="4"/>
      <c r="AR29" s="4"/>
      <c r="AS29" s="4"/>
      <c r="AT29" s="69">
        <f t="shared" si="4"/>
        <v>17</v>
      </c>
      <c r="AU29" s="4" t="str">
        <f>IF(Q21="G",N20,N21)</f>
        <v xml:space="preserve"> </v>
      </c>
      <c r="AV29" s="17" t="str">
        <f>IF(Q21="G",O20,O21)</f>
        <v xml:space="preserve"> </v>
      </c>
    </row>
    <row r="30" spans="1:48" x14ac:dyDescent="0.25">
      <c r="A30" s="24">
        <v>26</v>
      </c>
      <c r="B30" s="37"/>
      <c r="C30" s="118">
        <f>C11</f>
        <v>7</v>
      </c>
      <c r="D30" s="82">
        <f>D27</f>
        <v>7</v>
      </c>
      <c r="E30" s="82">
        <f>E27</f>
        <v>3</v>
      </c>
      <c r="F30" s="82">
        <f>F27</f>
        <v>2</v>
      </c>
      <c r="G30" s="52">
        <f t="shared" si="1"/>
        <v>1</v>
      </c>
      <c r="H30" s="18" t="s">
        <v>39</v>
      </c>
      <c r="I30" s="17">
        <f t="shared" si="0"/>
        <v>3</v>
      </c>
      <c r="K30" s="128" t="s">
        <v>29</v>
      </c>
      <c r="L30" s="49">
        <f>L23+1</f>
        <v>3</v>
      </c>
      <c r="M30" s="50" t="s">
        <v>4</v>
      </c>
      <c r="N30" s="4" t="str">
        <f>IF(OR(A42&gt;0,A43&gt;0,A44&gt;0,A45&gt;0)," ",3)</f>
        <v xml:space="preserve"> </v>
      </c>
      <c r="O30" s="4" t="str">
        <f>IF(OR(A42&gt;0,A43&gt;0,A44&gt;0,A45&gt;0)," ",B7)</f>
        <v xml:space="preserve"> </v>
      </c>
      <c r="P30" s="66"/>
      <c r="Q30" s="107" t="str">
        <f>IF(P30&gt;0,IF(P30&gt;P31,"G"," ")," ")</f>
        <v xml:space="preserve"> </v>
      </c>
      <c r="R30" s="54"/>
      <c r="S30" s="49">
        <f>S10+1</f>
        <v>5</v>
      </c>
      <c r="T30" s="50" t="s">
        <v>4</v>
      </c>
      <c r="U30" s="1" t="str">
        <f>IF($A$42&gt;0,A7,IF(Q30="G",N30,N31))</f>
        <v xml:space="preserve"> </v>
      </c>
      <c r="V30" s="1" t="str">
        <f>IF($A$42&gt;0,B7,IF(Q30="G",O30,O31))</f>
        <v xml:space="preserve"> </v>
      </c>
      <c r="W30" s="66"/>
      <c r="X30" s="46" t="str">
        <f>IF(W30&gt;0,IF(W30&gt;W31,"G"," ")," ")</f>
        <v xml:space="preserve"> </v>
      </c>
      <c r="Y30" s="5"/>
      <c r="Z30" s="51"/>
      <c r="AA30" s="1"/>
      <c r="AB30" s="1"/>
      <c r="AC30" s="1"/>
      <c r="AD30" s="1"/>
      <c r="AE30" s="1"/>
      <c r="AF30" s="5"/>
      <c r="AG30" s="26">
        <f>AG29</f>
        <v>2</v>
      </c>
      <c r="AH30" s="78" t="s">
        <v>5</v>
      </c>
      <c r="AI30" s="2" t="str">
        <f>IF(A44&gt;0,A7,IF(AE33="G",AB33,AB34))</f>
        <v xml:space="preserve"> </v>
      </c>
      <c r="AJ30" s="2" t="str">
        <f>IF(A44&gt;0,B7,IF(AE33="G",AC33,AC34))</f>
        <v xml:space="preserve"> </v>
      </c>
      <c r="AK30" s="67"/>
      <c r="AL30" s="47" t="str">
        <f>IF(AK30&gt;0,IF(AK30&gt;AK29,"G"," ")," ")</f>
        <v xml:space="preserve"> </v>
      </c>
      <c r="AM30" s="4"/>
      <c r="AN30" s="4"/>
      <c r="AO30" s="4"/>
      <c r="AP30" s="4"/>
      <c r="AQ30" s="4"/>
      <c r="AR30" s="4"/>
      <c r="AS30" s="4"/>
      <c r="AT30" s="69">
        <f t="shared" si="4"/>
        <v>17</v>
      </c>
      <c r="AU30" s="4" t="str">
        <f>IF(Q23="G",N22,N23)</f>
        <v xml:space="preserve"> </v>
      </c>
      <c r="AV30" s="17" t="str">
        <f>IF(Q23="G",O22,O23)</f>
        <v xml:space="preserve"> </v>
      </c>
    </row>
    <row r="31" spans="1:48" x14ac:dyDescent="0.25">
      <c r="A31" s="24">
        <v>27</v>
      </c>
      <c r="B31" s="37"/>
      <c r="C31" s="119">
        <f>C10</f>
        <v>6</v>
      </c>
      <c r="D31" s="87">
        <f>D26</f>
        <v>6</v>
      </c>
      <c r="E31" s="87">
        <f>E23</f>
        <v>4</v>
      </c>
      <c r="F31" s="87">
        <f>F30</f>
        <v>2</v>
      </c>
      <c r="G31" s="88">
        <f t="shared" si="1"/>
        <v>1</v>
      </c>
      <c r="H31" s="89" t="s">
        <v>39</v>
      </c>
      <c r="I31" s="90">
        <f t="shared" si="0"/>
        <v>3</v>
      </c>
      <c r="K31" s="129"/>
      <c r="L31" s="35">
        <f>L30</f>
        <v>3</v>
      </c>
      <c r="M31" s="34" t="s">
        <v>5</v>
      </c>
      <c r="N31" s="2" t="str">
        <f>IF(OR(A42&gt;0,A43&gt;0,A44&gt;0,A45&gt;0)," ",30)</f>
        <v xml:space="preserve"> </v>
      </c>
      <c r="O31" s="2" t="str">
        <f>IF(OR(A42&gt;0,A43&gt;0,A44&gt;0,A45&gt;0)," ",B34)</f>
        <v xml:space="preserve"> </v>
      </c>
      <c r="P31" s="67"/>
      <c r="Q31" s="108" t="str">
        <f>IF(P31&gt;0,IF(P31&gt;P30,"G"," ")," ")</f>
        <v xml:space="preserve"> </v>
      </c>
      <c r="R31" s="55"/>
      <c r="S31" s="35">
        <f>S30</f>
        <v>5</v>
      </c>
      <c r="T31" s="34" t="s">
        <v>5</v>
      </c>
      <c r="U31" s="2" t="str">
        <f>IF($A$42&gt;0,A18,IF(Q33="G",N33,N32))</f>
        <v xml:space="preserve"> </v>
      </c>
      <c r="V31" s="2" t="str">
        <f>IF($A$42&gt;0,B18,IF(Q33="G",O33,O32))</f>
        <v xml:space="preserve"> </v>
      </c>
      <c r="W31" s="67"/>
      <c r="X31" s="47" t="str">
        <f>IF(W31&gt;0,IF(W31&gt;W30,"G"," ")," ")</f>
        <v xml:space="preserve"> </v>
      </c>
      <c r="Y31" s="6"/>
      <c r="Z31" s="52"/>
      <c r="AA31" s="4"/>
      <c r="AB31" s="4"/>
      <c r="AC31" s="4"/>
      <c r="AD31" s="4"/>
      <c r="AE31" s="4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69">
        <f t="shared" si="4"/>
        <v>17</v>
      </c>
      <c r="AU31" s="4" t="str">
        <f>IF(Q25="G",N24,N25)</f>
        <v xml:space="preserve"> </v>
      </c>
      <c r="AV31" s="17" t="str">
        <f>IF(Q25="G",O24,O25)</f>
        <v xml:space="preserve"> </v>
      </c>
    </row>
    <row r="32" spans="1:48" x14ac:dyDescent="0.25">
      <c r="A32" s="24">
        <v>28</v>
      </c>
      <c r="B32" s="37"/>
      <c r="C32" s="118">
        <f>C9</f>
        <v>5</v>
      </c>
      <c r="D32" s="82">
        <f>D9</f>
        <v>3</v>
      </c>
      <c r="E32" s="82">
        <f>E25</f>
        <v>2</v>
      </c>
      <c r="F32" s="82">
        <f>F29</f>
        <v>1</v>
      </c>
      <c r="G32" s="52">
        <f t="shared" si="1"/>
        <v>1</v>
      </c>
      <c r="H32" s="18" t="s">
        <v>39</v>
      </c>
      <c r="I32" s="17">
        <f t="shared" si="0"/>
        <v>3</v>
      </c>
      <c r="K32" s="129"/>
      <c r="L32" s="49">
        <f>L11+1</f>
        <v>14</v>
      </c>
      <c r="M32" s="50" t="s">
        <v>4</v>
      </c>
      <c r="N32" s="4" t="str">
        <f>IF(OR(A42&gt;0,A43&gt;0,A44&gt;0,A45&gt;0)," ",14)</f>
        <v xml:space="preserve"> </v>
      </c>
      <c r="O32" s="4" t="str">
        <f>IF(OR(A42&gt;0,A43&gt;0,A44&gt;0,A45&gt;0)," ",B18)</f>
        <v xml:space="preserve"> </v>
      </c>
      <c r="P32" s="66"/>
      <c r="Q32" s="107" t="str">
        <f>IF(P32&gt;0,IF(P32&gt;P33,"G"," ")," ")</f>
        <v xml:space="preserve"> </v>
      </c>
      <c r="R32" s="55"/>
      <c r="S32" s="4"/>
      <c r="T32" s="4"/>
      <c r="U32" s="4"/>
      <c r="V32" s="4"/>
      <c r="W32" s="4"/>
      <c r="X32" s="18"/>
      <c r="Y32" s="6"/>
      <c r="Z32" s="52"/>
      <c r="AA32" s="4"/>
      <c r="AB32" s="4"/>
      <c r="AC32" s="4"/>
      <c r="AD32" s="4"/>
      <c r="AE32" s="18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9">
        <f t="shared" si="4"/>
        <v>17</v>
      </c>
      <c r="AU32" s="4" t="str">
        <f>IF(Q27="G",N26,N27)</f>
        <v xml:space="preserve"> </v>
      </c>
      <c r="AV32" s="17" t="str">
        <f>IF(Q27="G",O26,O27)</f>
        <v xml:space="preserve"> </v>
      </c>
    </row>
    <row r="33" spans="1:48" x14ac:dyDescent="0.25">
      <c r="A33" s="24">
        <v>29</v>
      </c>
      <c r="B33" s="37"/>
      <c r="C33" s="119">
        <f>C8</f>
        <v>4</v>
      </c>
      <c r="D33" s="87">
        <f>D8</f>
        <v>4</v>
      </c>
      <c r="E33" s="87">
        <f>E25</f>
        <v>2</v>
      </c>
      <c r="F33" s="87">
        <f>F32</f>
        <v>1</v>
      </c>
      <c r="G33" s="88">
        <f t="shared" si="1"/>
        <v>1</v>
      </c>
      <c r="H33" s="89" t="s">
        <v>39</v>
      </c>
      <c r="I33" s="90">
        <f t="shared" si="0"/>
        <v>3</v>
      </c>
      <c r="K33" s="130"/>
      <c r="L33" s="35">
        <f>L32</f>
        <v>14</v>
      </c>
      <c r="M33" s="34" t="s">
        <v>5</v>
      </c>
      <c r="N33" s="2" t="str">
        <f>IF(OR(A42&gt;0,A43&gt;0,A44&gt;0,A45&gt;0)," ",19)</f>
        <v xml:space="preserve"> </v>
      </c>
      <c r="O33" s="2" t="str">
        <f>IF(OR(A42&gt;0,A43&gt;0,A44&gt;0,A45&gt;0)," ",B23)</f>
        <v xml:space="preserve"> </v>
      </c>
      <c r="P33" s="67"/>
      <c r="Q33" s="108" t="str">
        <f>IF(P33&gt;0,IF(P33&gt;P32,"G"," ")," ")</f>
        <v xml:space="preserve"> </v>
      </c>
      <c r="R33" s="56"/>
      <c r="S33" s="2"/>
      <c r="T33" s="2"/>
      <c r="U33" s="2"/>
      <c r="V33" s="2"/>
      <c r="W33" s="2"/>
      <c r="X33" s="2"/>
      <c r="Y33" s="7"/>
      <c r="Z33" s="27">
        <f>Z25+1</f>
        <v>4</v>
      </c>
      <c r="AA33" s="50" t="s">
        <v>4</v>
      </c>
      <c r="AB33" s="1" t="str">
        <f>IF(A43&gt;0,A7,IF(X30="G",U30,U31))</f>
        <v xml:space="preserve"> </v>
      </c>
      <c r="AC33" s="1" t="str">
        <f>IF(A43&gt;0,B7,IF(X30="G",V30,V31))</f>
        <v xml:space="preserve"> </v>
      </c>
      <c r="AD33" s="66"/>
      <c r="AE33" s="46" t="str">
        <f>IF(AD33&gt;0,IF(AD33&gt;AD34,"G"," ")," ")</f>
        <v xml:space="preserve"> </v>
      </c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9">
        <f t="shared" si="4"/>
        <v>17</v>
      </c>
      <c r="AU33" s="4" t="str">
        <f>IF(Q29="G",N28,N29)</f>
        <v xml:space="preserve"> </v>
      </c>
      <c r="AV33" s="17" t="str">
        <f>IF(Q29="G",O28,O29)</f>
        <v xml:space="preserve"> </v>
      </c>
    </row>
    <row r="34" spans="1:48" x14ac:dyDescent="0.25">
      <c r="A34" s="24">
        <v>30</v>
      </c>
      <c r="B34" s="37"/>
      <c r="C34" s="118">
        <f>C7</f>
        <v>3</v>
      </c>
      <c r="D34" s="82">
        <f>D7</f>
        <v>5</v>
      </c>
      <c r="E34" s="82">
        <f>E23</f>
        <v>4</v>
      </c>
      <c r="F34" s="82">
        <f>F31</f>
        <v>2</v>
      </c>
      <c r="G34" s="52">
        <f t="shared" si="1"/>
        <v>1</v>
      </c>
      <c r="H34" s="18" t="s">
        <v>39</v>
      </c>
      <c r="I34" s="17">
        <f t="shared" si="0"/>
        <v>3</v>
      </c>
      <c r="K34" s="128" t="s">
        <v>30</v>
      </c>
      <c r="L34" s="49">
        <f>L9+1</f>
        <v>6</v>
      </c>
      <c r="M34" s="50" t="s">
        <v>4</v>
      </c>
      <c r="N34" s="4" t="str">
        <f>IF(OR(A42&gt;0,A43&gt;0,A44&gt;0,A45&gt;0)," ",6)</f>
        <v xml:space="preserve"> </v>
      </c>
      <c r="O34" s="4" t="str">
        <f>IF(OR(A42&gt;0,A43&gt;0,A44&gt;0,A45&gt;0)," ",B10)</f>
        <v xml:space="preserve"> </v>
      </c>
      <c r="P34" s="66"/>
      <c r="Q34" s="107" t="str">
        <f>IF(P34&gt;0,IF(P34&gt;P35,"G"," ")," ")</f>
        <v xml:space="preserve"> </v>
      </c>
      <c r="R34" s="54"/>
      <c r="S34" s="49">
        <f>S30+1</f>
        <v>6</v>
      </c>
      <c r="T34" s="50" t="s">
        <v>4</v>
      </c>
      <c r="U34" s="1" t="str">
        <f>IF($A$42&gt;0,A10,IF(Q34="G",N34,N35))</f>
        <v xml:space="preserve"> </v>
      </c>
      <c r="V34" s="1" t="str">
        <f>IF($A$42&gt;0,B10,IF(Q34="G",O34,O35))</f>
        <v xml:space="preserve"> </v>
      </c>
      <c r="W34" s="66"/>
      <c r="X34" s="46" t="str">
        <f>IF(W34&gt;0,IF(W34&gt;W35,"G"," ")," ")</f>
        <v xml:space="preserve"> </v>
      </c>
      <c r="Y34" s="5"/>
      <c r="Z34" s="26">
        <f>Z33</f>
        <v>4</v>
      </c>
      <c r="AA34" s="34" t="s">
        <v>5</v>
      </c>
      <c r="AB34" s="2" t="str">
        <f>IF(A43&gt;0,A10,IF(X35="G",U35,U34))</f>
        <v xml:space="preserve"> </v>
      </c>
      <c r="AC34" s="2" t="str">
        <f>IF(A43&gt;0,B10,IF(X35="G",V35,V34))</f>
        <v xml:space="preserve"> </v>
      </c>
      <c r="AD34" s="67"/>
      <c r="AE34" s="47" t="str">
        <f>IF(AD34&gt;0,IF(AD34&gt;AD33,"G"," ")," ")</f>
        <v xml:space="preserve"> </v>
      </c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>
        <f t="shared" si="4"/>
        <v>17</v>
      </c>
      <c r="AU34" s="4" t="str">
        <f>IF(Q31="G",N30,N31)</f>
        <v xml:space="preserve"> </v>
      </c>
      <c r="AV34" s="17" t="str">
        <f>IF(Q31="G",O30,O31)</f>
        <v xml:space="preserve"> </v>
      </c>
    </row>
    <row r="35" spans="1:48" x14ac:dyDescent="0.25">
      <c r="A35" s="24">
        <v>31</v>
      </c>
      <c r="B35" s="37"/>
      <c r="C35" s="119">
        <f>C6</f>
        <v>2</v>
      </c>
      <c r="D35" s="87">
        <f>D6</f>
        <v>8</v>
      </c>
      <c r="E35" s="87">
        <f>E30</f>
        <v>3</v>
      </c>
      <c r="F35" s="87">
        <f>F34</f>
        <v>2</v>
      </c>
      <c r="G35" s="88">
        <f t="shared" si="1"/>
        <v>1</v>
      </c>
      <c r="H35" s="89" t="s">
        <v>39</v>
      </c>
      <c r="I35" s="90">
        <f t="shared" si="0"/>
        <v>3</v>
      </c>
      <c r="K35" s="129"/>
      <c r="L35" s="35">
        <f>L34</f>
        <v>6</v>
      </c>
      <c r="M35" s="34" t="s">
        <v>5</v>
      </c>
      <c r="N35" s="2" t="str">
        <f>IF(OR(A42&gt;0,A43&gt;0,A44&gt;0,A45&gt;0)," ",27)</f>
        <v xml:space="preserve"> </v>
      </c>
      <c r="O35" s="2" t="str">
        <f>IF(OR(A42&gt;0,A43&gt;0,A44&gt;0,A45&gt;0)," ",B31)</f>
        <v xml:space="preserve"> </v>
      </c>
      <c r="P35" s="67"/>
      <c r="Q35" s="108" t="str">
        <f>IF(P35&gt;0,IF(P35&gt;P34,"G"," ")," ")</f>
        <v xml:space="preserve"> </v>
      </c>
      <c r="R35" s="55"/>
      <c r="S35" s="35">
        <f>S34</f>
        <v>6</v>
      </c>
      <c r="T35" s="34" t="s">
        <v>5</v>
      </c>
      <c r="U35" s="2" t="str">
        <f>IF($A$42&gt;0,A15,IF(Q37="G",N37,N36))</f>
        <v xml:space="preserve"> </v>
      </c>
      <c r="V35" s="2" t="str">
        <f>IF($A$42&gt;0,B15,IF(Q37="G",O37,O36))</f>
        <v xml:space="preserve"> </v>
      </c>
      <c r="W35" s="67"/>
      <c r="X35" s="47" t="str">
        <f>IF(W35&gt;0,IF(W35&gt;W34,"G"," ")," ")</f>
        <v xml:space="preserve"> </v>
      </c>
      <c r="Y35" s="6"/>
      <c r="Z35" s="52"/>
      <c r="AA35" s="4"/>
      <c r="AB35" s="4"/>
      <c r="AC35" s="4"/>
      <c r="AD35" s="4"/>
      <c r="AE35" s="18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9">
        <f t="shared" si="4"/>
        <v>17</v>
      </c>
      <c r="AU35" s="4" t="str">
        <f>IF(Q33="G",N32,N33)</f>
        <v xml:space="preserve"> </v>
      </c>
      <c r="AV35" s="17" t="str">
        <f>IF(Q33="G",O32,O33)</f>
        <v xml:space="preserve"> </v>
      </c>
    </row>
    <row r="36" spans="1:48" ht="16.5" thickBot="1" x14ac:dyDescent="0.3">
      <c r="A36" s="29">
        <v>32</v>
      </c>
      <c r="B36" s="38"/>
      <c r="C36" s="120">
        <f>C5</f>
        <v>1</v>
      </c>
      <c r="D36" s="85">
        <f>D5</f>
        <v>1</v>
      </c>
      <c r="E36" s="85">
        <f>E29</f>
        <v>1</v>
      </c>
      <c r="F36" s="85">
        <f>F33</f>
        <v>1</v>
      </c>
      <c r="G36" s="86">
        <f t="shared" si="1"/>
        <v>1</v>
      </c>
      <c r="H36" s="32" t="s">
        <v>39</v>
      </c>
      <c r="I36" s="22">
        <f t="shared" si="0"/>
        <v>3</v>
      </c>
      <c r="K36" s="129"/>
      <c r="L36" s="49">
        <f>L29+1</f>
        <v>11</v>
      </c>
      <c r="M36" s="50" t="s">
        <v>4</v>
      </c>
      <c r="N36" s="4" t="str">
        <f>IF(OR(A42&gt;0,A43&gt;0,A44&gt;0,A45&gt;0)," ",11)</f>
        <v xml:space="preserve"> </v>
      </c>
      <c r="O36" s="4" t="str">
        <f>IF(OR(A42&gt;0,A43&gt;0,A44&gt;0,A45&gt;0)," ",B15)</f>
        <v xml:space="preserve"> </v>
      </c>
      <c r="P36" s="66"/>
      <c r="Q36" s="107" t="str">
        <f>IF(P36&gt;0,IF(P36&gt;P37,"G"," ")," ")</f>
        <v xml:space="preserve"> </v>
      </c>
      <c r="R36" s="55"/>
      <c r="S36" s="4"/>
      <c r="T36" s="4"/>
      <c r="U36" s="4"/>
      <c r="V36" s="4"/>
      <c r="W36" s="4"/>
      <c r="X36" s="4"/>
      <c r="Y36" s="6"/>
      <c r="Z36" s="52"/>
      <c r="AA36" s="4"/>
      <c r="AB36" s="4"/>
      <c r="AC36" s="4"/>
      <c r="AD36" s="4"/>
      <c r="AE36" s="18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69">
        <f t="shared" si="4"/>
        <v>17</v>
      </c>
      <c r="AU36" s="4" t="str">
        <f>IF(Q35="G",N34,N35)</f>
        <v xml:space="preserve"> </v>
      </c>
      <c r="AV36" s="17" t="str">
        <f>IF(Q35="G",O34,O35)</f>
        <v xml:space="preserve"> </v>
      </c>
    </row>
    <row r="37" spans="1:48" ht="16.5" thickBot="1" x14ac:dyDescent="0.3">
      <c r="K37" s="131"/>
      <c r="L37" s="109">
        <f>L36</f>
        <v>11</v>
      </c>
      <c r="M37" s="71" t="s">
        <v>5</v>
      </c>
      <c r="N37" s="21" t="str">
        <f>IF(OR(A42&gt;0,A43&gt;0,A44&gt;0,A45&gt;0)," ",22)</f>
        <v xml:space="preserve"> </v>
      </c>
      <c r="O37" s="21" t="str">
        <f>IF(OR(A42&gt;0,A43&gt;0,A44&gt;0,A45&gt;0)," ",B26)</f>
        <v xml:space="preserve"> </v>
      </c>
      <c r="P37" s="74"/>
      <c r="Q37" s="110" t="str">
        <f>IF(P37&gt;0,IF(P37&gt;P36,"G"," ")," ")</f>
        <v xml:space="preserve"> </v>
      </c>
      <c r="R37" s="57"/>
      <c r="S37" s="21"/>
      <c r="T37" s="21"/>
      <c r="U37" s="21"/>
      <c r="V37" s="21"/>
      <c r="W37" s="21"/>
      <c r="X37" s="21"/>
      <c r="Y37" s="23"/>
      <c r="Z37" s="86"/>
      <c r="AA37" s="21"/>
      <c r="AB37" s="21"/>
      <c r="AC37" s="21"/>
      <c r="AD37" s="21"/>
      <c r="AE37" s="32"/>
      <c r="AF37" s="2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111">
        <f t="shared" si="4"/>
        <v>17</v>
      </c>
      <c r="AU37" s="21" t="str">
        <f>IF(Q37="G",N36,N37)</f>
        <v xml:space="preserve"> </v>
      </c>
      <c r="AV37" s="22" t="str">
        <f>IF(Q37="G",O36,O37)</f>
        <v xml:space="preserve"> </v>
      </c>
    </row>
    <row r="40" spans="1:48" ht="39.950000000000003" customHeight="1" thickBot="1" x14ac:dyDescent="0.3">
      <c r="A40" s="132" t="s">
        <v>41</v>
      </c>
      <c r="B40" s="132"/>
      <c r="C40" s="132" t="s">
        <v>42</v>
      </c>
      <c r="D40" s="133"/>
      <c r="E40" s="133"/>
    </row>
    <row r="41" spans="1:48" ht="16.5" thickBot="1" x14ac:dyDescent="0.3">
      <c r="A41" s="121"/>
      <c r="B41" s="113" t="s">
        <v>36</v>
      </c>
      <c r="C41" s="122"/>
      <c r="D41" s="123"/>
      <c r="E41" s="124"/>
    </row>
    <row r="42" spans="1:48" ht="16.5" thickBot="1" x14ac:dyDescent="0.3">
      <c r="A42" s="68"/>
      <c r="B42" s="114" t="s">
        <v>32</v>
      </c>
      <c r="C42" s="122"/>
      <c r="D42" s="123"/>
      <c r="E42" s="124"/>
    </row>
    <row r="43" spans="1:48" ht="16.5" thickBot="1" x14ac:dyDescent="0.3">
      <c r="A43" s="68"/>
      <c r="B43" s="115" t="s">
        <v>33</v>
      </c>
      <c r="C43" s="122"/>
      <c r="D43" s="123"/>
      <c r="E43" s="124"/>
    </row>
    <row r="44" spans="1:48" ht="16.5" thickBot="1" x14ac:dyDescent="0.3">
      <c r="A44" s="68"/>
      <c r="B44" s="115" t="s">
        <v>34</v>
      </c>
      <c r="C44" s="122"/>
      <c r="D44" s="123"/>
      <c r="E44" s="124"/>
    </row>
    <row r="45" spans="1:48" ht="16.5" thickBot="1" x14ac:dyDescent="0.3">
      <c r="A45" s="68" t="s">
        <v>35</v>
      </c>
      <c r="B45" s="116" t="s">
        <v>7</v>
      </c>
      <c r="C45" s="122">
        <v>1</v>
      </c>
      <c r="D45" s="123"/>
      <c r="E45" s="124"/>
    </row>
    <row r="47" spans="1:48" x14ac:dyDescent="0.25">
      <c r="A47" t="s">
        <v>11</v>
      </c>
      <c r="B47" t="s">
        <v>12</v>
      </c>
      <c r="C47" t="s">
        <v>13</v>
      </c>
    </row>
    <row r="48" spans="1:48" x14ac:dyDescent="0.25">
      <c r="A48" t="s">
        <v>14</v>
      </c>
      <c r="B48" t="s">
        <v>15</v>
      </c>
      <c r="C48" t="s">
        <v>16</v>
      </c>
    </row>
  </sheetData>
  <mergeCells count="30">
    <mergeCell ref="C3:I3"/>
    <mergeCell ref="G4:I4"/>
    <mergeCell ref="L4:Q4"/>
    <mergeCell ref="S4:X4"/>
    <mergeCell ref="Z4:AE4"/>
    <mergeCell ref="AN18:AS18"/>
    <mergeCell ref="AN19:AO19"/>
    <mergeCell ref="K22:K25"/>
    <mergeCell ref="AN22:AO22"/>
    <mergeCell ref="AN5:AR5"/>
    <mergeCell ref="K6:K9"/>
    <mergeCell ref="AP8:AP10"/>
    <mergeCell ref="AO9:AO10"/>
    <mergeCell ref="K10:K13"/>
    <mergeCell ref="AG11:AL11"/>
    <mergeCell ref="L5:M5"/>
    <mergeCell ref="S5:T5"/>
    <mergeCell ref="Z5:AA5"/>
    <mergeCell ref="A40:B40"/>
    <mergeCell ref="C40:E40"/>
    <mergeCell ref="C41:E41"/>
    <mergeCell ref="K14:K17"/>
    <mergeCell ref="K18:K21"/>
    <mergeCell ref="C42:E42"/>
    <mergeCell ref="C43:E43"/>
    <mergeCell ref="C44:E44"/>
    <mergeCell ref="C45:E45"/>
    <mergeCell ref="K26:K29"/>
    <mergeCell ref="K30:K33"/>
    <mergeCell ref="K34:K3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opLeftCell="P4" zoomScale="90" zoomScaleNormal="50" workbookViewId="0">
      <selection activeCell="AR28" sqref="AR28"/>
    </sheetView>
  </sheetViews>
  <sheetFormatPr baseColWidth="10" defaultRowHeight="15.75" x14ac:dyDescent="0.25"/>
  <cols>
    <col min="2" max="2" width="14.125" customWidth="1"/>
    <col min="3" max="3" width="5.375" bestFit="1" customWidth="1"/>
    <col min="4" max="6" width="4.125" bestFit="1" customWidth="1"/>
    <col min="7" max="7" width="4.625" customWidth="1"/>
    <col min="8" max="8" width="2.125" bestFit="1" customWidth="1"/>
    <col min="9" max="9" width="3.5" customWidth="1"/>
    <col min="12" max="12" width="3.375" bestFit="1" customWidth="1"/>
    <col min="13" max="13" width="7.625" bestFit="1" customWidth="1"/>
    <col min="14" max="14" width="10.375" bestFit="1" customWidth="1"/>
    <col min="15" max="15" width="12.5" customWidth="1"/>
    <col min="16" max="16" width="5.875" bestFit="1" customWidth="1"/>
    <col min="17" max="17" width="8.375" bestFit="1" customWidth="1"/>
    <col min="18" max="18" width="5.625" bestFit="1" customWidth="1"/>
    <col min="19" max="19" width="5.5" customWidth="1"/>
    <col min="20" max="20" width="2.375" bestFit="1" customWidth="1"/>
    <col min="21" max="21" width="8" bestFit="1" customWidth="1"/>
    <col min="22" max="22" width="10.375" customWidth="1"/>
    <col min="23" max="23" width="5.875" bestFit="1" customWidth="1"/>
    <col min="24" max="24" width="8.375" bestFit="1" customWidth="1"/>
    <col min="25" max="25" width="5.625" bestFit="1" customWidth="1"/>
    <col min="26" max="26" width="5.125" customWidth="1"/>
    <col min="27" max="27" width="4.125" customWidth="1"/>
    <col min="28" max="28" width="10.625" customWidth="1"/>
    <col min="29" max="29" width="12" customWidth="1"/>
    <col min="30" max="30" width="5.875" bestFit="1" customWidth="1"/>
    <col min="31" max="31" width="8.375" bestFit="1" customWidth="1"/>
    <col min="33" max="33" width="9.625" bestFit="1" customWidth="1"/>
    <col min="34" max="34" width="2.375" bestFit="1" customWidth="1"/>
    <col min="35" max="35" width="8" bestFit="1" customWidth="1"/>
    <col min="36" max="36" width="18.875" bestFit="1" customWidth="1"/>
    <col min="37" max="37" width="5.875" bestFit="1" customWidth="1"/>
    <col min="38" max="38" width="8.375" bestFit="1" customWidth="1"/>
    <col min="40" max="40" width="5.625" customWidth="1"/>
    <col min="41" max="41" width="6.625" customWidth="1"/>
    <col min="42" max="42" width="5.5" customWidth="1"/>
    <col min="43" max="43" width="18.875" bestFit="1" customWidth="1"/>
  </cols>
  <sheetData>
    <row r="1" spans="1:48" x14ac:dyDescent="0.25">
      <c r="A1" s="3" t="s">
        <v>26</v>
      </c>
    </row>
    <row r="2" spans="1:48" ht="16.5" thickBot="1" x14ac:dyDescent="0.3"/>
    <row r="3" spans="1:48" ht="16.5" thickBot="1" x14ac:dyDescent="0.3">
      <c r="C3" s="150" t="s">
        <v>37</v>
      </c>
      <c r="D3" s="151"/>
      <c r="E3" s="151"/>
      <c r="F3" s="151"/>
      <c r="G3" s="151"/>
      <c r="H3" s="151"/>
      <c r="I3" s="152"/>
      <c r="K3" s="12"/>
      <c r="L3" s="75"/>
      <c r="M3" s="75"/>
      <c r="N3" s="76"/>
      <c r="O3" s="75"/>
      <c r="P3" s="75"/>
      <c r="Q3" s="75"/>
      <c r="R3" s="75"/>
      <c r="S3" s="13"/>
      <c r="T3" s="13"/>
      <c r="U3" s="13"/>
      <c r="V3" s="13"/>
      <c r="W3" s="13"/>
      <c r="X3" s="13"/>
      <c r="Y3" s="14" t="s">
        <v>24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ht="16.5" thickBot="1" x14ac:dyDescent="0.3">
      <c r="A4" s="12" t="s">
        <v>20</v>
      </c>
      <c r="B4" s="72" t="s">
        <v>25</v>
      </c>
      <c r="C4" s="83" t="s">
        <v>36</v>
      </c>
      <c r="D4" s="84" t="s">
        <v>32</v>
      </c>
      <c r="E4" s="84" t="s">
        <v>33</v>
      </c>
      <c r="F4" s="84" t="s">
        <v>34</v>
      </c>
      <c r="G4" s="153" t="s">
        <v>38</v>
      </c>
      <c r="H4" s="154"/>
      <c r="I4" s="155"/>
      <c r="K4" s="16"/>
      <c r="L4" s="137" t="s">
        <v>40</v>
      </c>
      <c r="M4" s="137"/>
      <c r="N4" s="137"/>
      <c r="O4" s="137"/>
      <c r="P4" s="137"/>
      <c r="Q4" s="137"/>
      <c r="R4" s="55"/>
      <c r="S4" s="137" t="s">
        <v>40</v>
      </c>
      <c r="T4" s="137"/>
      <c r="U4" s="137"/>
      <c r="V4" s="137"/>
      <c r="W4" s="137"/>
      <c r="X4" s="137"/>
      <c r="Y4" s="4"/>
      <c r="Z4" s="137" t="s">
        <v>40</v>
      </c>
      <c r="AA4" s="137"/>
      <c r="AB4" s="137"/>
      <c r="AC4" s="137"/>
      <c r="AD4" s="137"/>
      <c r="AE4" s="13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7"/>
    </row>
    <row r="5" spans="1:48" ht="16.5" thickBot="1" x14ac:dyDescent="0.3">
      <c r="A5" s="28">
        <v>1</v>
      </c>
      <c r="B5" s="36" t="s">
        <v>76</v>
      </c>
      <c r="C5" s="117">
        <f>L21</f>
        <v>1</v>
      </c>
      <c r="D5" s="91">
        <f>S18</f>
        <v>1</v>
      </c>
      <c r="E5" s="91">
        <f>Z17</f>
        <v>1</v>
      </c>
      <c r="F5" s="91">
        <f>AG13</f>
        <v>27</v>
      </c>
      <c r="G5" s="92">
        <f>$AN$20</f>
        <v>27</v>
      </c>
      <c r="H5" s="93" t="s">
        <v>39</v>
      </c>
      <c r="I5" s="94">
        <f>$AN$23</f>
        <v>29</v>
      </c>
      <c r="K5" s="8"/>
      <c r="L5" s="138" t="s">
        <v>23</v>
      </c>
      <c r="M5" s="139"/>
      <c r="N5" s="9" t="s">
        <v>20</v>
      </c>
      <c r="O5" s="9" t="s">
        <v>0</v>
      </c>
      <c r="P5" s="9" t="s">
        <v>31</v>
      </c>
      <c r="Q5" s="10" t="s">
        <v>3</v>
      </c>
      <c r="R5" s="55"/>
      <c r="S5" s="138" t="s">
        <v>23</v>
      </c>
      <c r="T5" s="139"/>
      <c r="U5" s="9" t="s">
        <v>21</v>
      </c>
      <c r="V5" s="9" t="s">
        <v>0</v>
      </c>
      <c r="W5" s="9" t="s">
        <v>31</v>
      </c>
      <c r="X5" s="10" t="s">
        <v>3</v>
      </c>
      <c r="Y5" s="4"/>
      <c r="Z5" s="138" t="s">
        <v>2</v>
      </c>
      <c r="AA5" s="139"/>
      <c r="AB5" s="9" t="s">
        <v>1</v>
      </c>
      <c r="AC5" s="9" t="s">
        <v>0</v>
      </c>
      <c r="AD5" s="9" t="s">
        <v>31</v>
      </c>
      <c r="AE5" s="9" t="s">
        <v>3</v>
      </c>
      <c r="AF5" s="10"/>
      <c r="AG5" s="4"/>
      <c r="AH5" s="4"/>
      <c r="AI5" s="4"/>
      <c r="AJ5" s="4"/>
      <c r="AK5" s="4"/>
      <c r="AL5" s="4"/>
      <c r="AM5" s="4"/>
      <c r="AN5" s="140" t="s">
        <v>9</v>
      </c>
      <c r="AO5" s="141"/>
      <c r="AP5" s="141"/>
      <c r="AQ5" s="141"/>
      <c r="AR5" s="142"/>
      <c r="AS5" s="4"/>
      <c r="AT5" s="8" t="s">
        <v>10</v>
      </c>
      <c r="AU5" s="10" t="s">
        <v>9</v>
      </c>
      <c r="AV5" s="17"/>
    </row>
    <row r="6" spans="1:48" x14ac:dyDescent="0.25">
      <c r="A6" s="24">
        <v>2</v>
      </c>
      <c r="B6" s="37" t="s">
        <v>77</v>
      </c>
      <c r="C6" s="118">
        <f>L22</f>
        <v>2</v>
      </c>
      <c r="D6" s="82">
        <f>S22</f>
        <v>8</v>
      </c>
      <c r="E6" s="82">
        <f>Z25</f>
        <v>3</v>
      </c>
      <c r="F6" s="82">
        <f>AG29</f>
        <v>28</v>
      </c>
      <c r="G6" s="52">
        <f>$AN$20</f>
        <v>27</v>
      </c>
      <c r="H6" s="18" t="s">
        <v>39</v>
      </c>
      <c r="I6" s="17">
        <f t="shared" ref="I6:I36" si="0">$AN$23</f>
        <v>29</v>
      </c>
      <c r="K6" s="143" t="s">
        <v>17</v>
      </c>
      <c r="L6" s="98">
        <f>L37+1</f>
        <v>12</v>
      </c>
      <c r="M6" s="99" t="s">
        <v>4</v>
      </c>
      <c r="N6" s="13" t="str">
        <f>IF(OR(A42&gt;0,A43&gt;0,A44&gt;0,A45&gt;0)," ",21)</f>
        <v xml:space="preserve"> </v>
      </c>
      <c r="O6" s="13" t="str">
        <f>IF(OR(A42&gt;0,A43&gt;0,A44&gt;0,A45&gt;0)," ",B25)</f>
        <v xml:space="preserve"> </v>
      </c>
      <c r="P6" s="59"/>
      <c r="Q6" s="100" t="str">
        <f>IF(P6&gt;0,IF(P6&gt;P7,"G"," ")," ")</f>
        <v xml:space="preserve"> </v>
      </c>
      <c r="R6" s="54"/>
      <c r="S6" s="49">
        <f>S14+1</f>
        <v>3</v>
      </c>
      <c r="T6" s="50" t="s">
        <v>4</v>
      </c>
      <c r="U6" s="1" t="str">
        <f>IF($A$42&gt;0,A16,IF(Q6="G",N6,N7))</f>
        <v xml:space="preserve"> </v>
      </c>
      <c r="V6" s="1" t="str">
        <f>IF($A$42&gt;0,B16,IF(Q6="G",O6,O7))</f>
        <v xml:space="preserve"> </v>
      </c>
      <c r="W6" s="58"/>
      <c r="X6" s="39" t="str">
        <f>IF(W6&gt;0,IF(W6&gt;W7,"G"," ")," ")</f>
        <v xml:space="preserve"> </v>
      </c>
      <c r="Y6" s="5"/>
      <c r="Z6" s="52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12"/>
      <c r="AO6" s="13"/>
      <c r="AP6" s="13"/>
      <c r="AQ6" s="13"/>
      <c r="AR6" s="15"/>
      <c r="AS6" s="4"/>
      <c r="AT6" s="4">
        <v>1</v>
      </c>
      <c r="AU6" s="4">
        <f>IF(AS20="G",AP20,AP21)</f>
        <v>1</v>
      </c>
      <c r="AV6" s="17" t="str">
        <f>IF(AS20="G",AQ20,AQ21)</f>
        <v>ENJALBERT Guillaume</v>
      </c>
    </row>
    <row r="7" spans="1:48" ht="16.5" thickBot="1" x14ac:dyDescent="0.3">
      <c r="A7" s="24">
        <v>3</v>
      </c>
      <c r="B7" s="37" t="s">
        <v>93</v>
      </c>
      <c r="C7" s="119">
        <f>L30</f>
        <v>3</v>
      </c>
      <c r="D7" s="87">
        <f>S30</f>
        <v>5</v>
      </c>
      <c r="E7" s="87">
        <f>Z33</f>
        <v>4</v>
      </c>
      <c r="F7" s="87">
        <f>F6</f>
        <v>28</v>
      </c>
      <c r="G7" s="88">
        <f t="shared" ref="G7:G36" si="1">$AN$20</f>
        <v>27</v>
      </c>
      <c r="H7" s="89" t="s">
        <v>39</v>
      </c>
      <c r="I7" s="90">
        <f t="shared" si="0"/>
        <v>29</v>
      </c>
      <c r="K7" s="144"/>
      <c r="L7" s="35">
        <f>L6</f>
        <v>12</v>
      </c>
      <c r="M7" s="34" t="s">
        <v>5</v>
      </c>
      <c r="N7" s="2" t="str">
        <f>IF(OR(A42&gt;0,A43&gt;0,A44&gt;0,A45&gt;0)," ",12)</f>
        <v xml:space="preserve"> </v>
      </c>
      <c r="O7" s="2" t="str">
        <f>IF(OR(A42&gt;0,A43&gt;0,A44&gt;0,A45&gt;0)," ",B16)</f>
        <v xml:space="preserve"> </v>
      </c>
      <c r="P7" s="61"/>
      <c r="Q7" s="101" t="str">
        <f>IF(P7&gt;0,IF(P7&gt;P6,"G"," ")," ")</f>
        <v xml:space="preserve"> </v>
      </c>
      <c r="R7" s="55"/>
      <c r="S7" s="35">
        <f>S6</f>
        <v>3</v>
      </c>
      <c r="T7" s="34" t="s">
        <v>5</v>
      </c>
      <c r="U7" s="2" t="str">
        <f>IF($A$42&gt;0,A9,IF(Q9="G",N9,N8))</f>
        <v xml:space="preserve"> </v>
      </c>
      <c r="V7" s="2" t="str">
        <f>IF($A$42&gt;0,B9,IF(Q9="G",O9,O8))</f>
        <v xml:space="preserve"> </v>
      </c>
      <c r="W7" s="61"/>
      <c r="X7" s="40" t="str">
        <f>IF(W7&gt;0,IF(W7&gt;W6,"G"," ")," ")</f>
        <v xml:space="preserve"> </v>
      </c>
      <c r="Y7" s="6"/>
      <c r="Z7" s="52"/>
      <c r="AA7" s="4"/>
      <c r="AB7" s="4"/>
      <c r="AC7" s="4"/>
      <c r="AD7" s="4"/>
      <c r="AE7" s="4"/>
      <c r="AF7" s="6"/>
      <c r="AG7" s="4"/>
      <c r="AH7" s="4"/>
      <c r="AI7" s="4"/>
      <c r="AJ7" s="4"/>
      <c r="AK7" s="4"/>
      <c r="AL7" s="4"/>
      <c r="AM7" s="4"/>
      <c r="AN7" s="16"/>
      <c r="AO7" s="4"/>
      <c r="AP7" s="18" t="str">
        <f>AV6</f>
        <v>ENJALBERT Guillaume</v>
      </c>
      <c r="AQ7" s="4"/>
      <c r="AR7" s="17"/>
      <c r="AS7" s="4"/>
      <c r="AT7" s="4">
        <v>2</v>
      </c>
      <c r="AU7" s="4">
        <f>IF(AS20="G",AP21,AP20)</f>
        <v>2</v>
      </c>
      <c r="AV7" s="17" t="str">
        <f>IF(AS20="G",AQ21,AQ20)</f>
        <v>MAGGI Bastien</v>
      </c>
    </row>
    <row r="8" spans="1:48" ht="16.5" thickBot="1" x14ac:dyDescent="0.3">
      <c r="A8" s="24">
        <v>4</v>
      </c>
      <c r="B8" s="37" t="s">
        <v>45</v>
      </c>
      <c r="C8" s="118">
        <f>L13</f>
        <v>4</v>
      </c>
      <c r="D8" s="82">
        <f>S10</f>
        <v>4</v>
      </c>
      <c r="E8" s="82">
        <f>Z9</f>
        <v>2</v>
      </c>
      <c r="F8" s="82">
        <f>F5</f>
        <v>27</v>
      </c>
      <c r="G8" s="52">
        <f t="shared" si="1"/>
        <v>27</v>
      </c>
      <c r="H8" s="18" t="s">
        <v>39</v>
      </c>
      <c r="I8" s="17">
        <f t="shared" si="0"/>
        <v>29</v>
      </c>
      <c r="K8" s="144"/>
      <c r="L8" s="49">
        <f>L12+1</f>
        <v>5</v>
      </c>
      <c r="M8" s="50" t="s">
        <v>4</v>
      </c>
      <c r="N8" s="4" t="str">
        <f>IF(OR(A42&gt;0,A43&gt;0,A44&gt;0,A45&gt;0)," ",28)</f>
        <v xml:space="preserve"> </v>
      </c>
      <c r="O8" s="4" t="str">
        <f>IF(OR(A42&gt;0,A43&gt;0,A44&gt;0,A45&gt;0)," ",B32)</f>
        <v xml:space="preserve"> </v>
      </c>
      <c r="P8" s="58"/>
      <c r="Q8" s="102" t="str">
        <f>IF(P8&gt;0,IF(P8&gt;P9,"G"," ")," ")</f>
        <v xml:space="preserve"> </v>
      </c>
      <c r="R8" s="55"/>
      <c r="S8" s="4"/>
      <c r="T8" s="4"/>
      <c r="U8" s="4"/>
      <c r="V8" s="4"/>
      <c r="W8" s="4"/>
      <c r="X8" s="18"/>
      <c r="Y8" s="6"/>
      <c r="Z8" s="52"/>
      <c r="AA8" s="4"/>
      <c r="AB8" s="4"/>
      <c r="AC8" s="4"/>
      <c r="AD8" s="4"/>
      <c r="AE8" s="18"/>
      <c r="AF8" s="6"/>
      <c r="AG8" s="4"/>
      <c r="AH8" s="4"/>
      <c r="AI8" s="4"/>
      <c r="AJ8" s="4"/>
      <c r="AK8" s="4"/>
      <c r="AL8" s="4"/>
      <c r="AM8" s="4"/>
      <c r="AN8" s="16"/>
      <c r="AO8" s="19" t="str">
        <f>AV7</f>
        <v>MAGGI Bastien</v>
      </c>
      <c r="AP8" s="146">
        <v>1</v>
      </c>
      <c r="AQ8" s="4"/>
      <c r="AR8" s="17"/>
      <c r="AS8" s="4"/>
      <c r="AT8" s="4">
        <v>3</v>
      </c>
      <c r="AU8" s="4">
        <f>IF(AS23="G",AP23,AP24)</f>
        <v>3</v>
      </c>
      <c r="AV8" s="17" t="str">
        <f>IF(AS23="G",AQ23,AQ24)</f>
        <v>BOX Thomas</v>
      </c>
    </row>
    <row r="9" spans="1:48" ht="16.5" thickBot="1" x14ac:dyDescent="0.3">
      <c r="A9" s="24">
        <v>5</v>
      </c>
      <c r="B9" s="37"/>
      <c r="C9" s="119">
        <f>L9</f>
        <v>5</v>
      </c>
      <c r="D9" s="87">
        <f>S6</f>
        <v>3</v>
      </c>
      <c r="E9" s="87">
        <f>E8</f>
        <v>2</v>
      </c>
      <c r="F9" s="87">
        <f>F8</f>
        <v>27</v>
      </c>
      <c r="G9" s="88">
        <f t="shared" si="1"/>
        <v>27</v>
      </c>
      <c r="H9" s="89" t="s">
        <v>39</v>
      </c>
      <c r="I9" s="90">
        <f t="shared" si="0"/>
        <v>29</v>
      </c>
      <c r="K9" s="145"/>
      <c r="L9" s="35">
        <f>L8</f>
        <v>5</v>
      </c>
      <c r="M9" s="34" t="s">
        <v>5</v>
      </c>
      <c r="N9" s="2" t="str">
        <f>IF(OR(A42&gt;0,A43&gt;0,A44&gt;0,A45&gt;0)," ",5)</f>
        <v xml:space="preserve"> </v>
      </c>
      <c r="O9" s="2" t="str">
        <f>IF(OR(A42&gt;0,A43&gt;0,A44&gt;0,A45&gt;0)," ",B9)</f>
        <v xml:space="preserve"> </v>
      </c>
      <c r="P9" s="61"/>
      <c r="Q9" s="101" t="str">
        <f>IF(P9&gt;0,IF(P9&gt;P8,"G"," ")," ")</f>
        <v xml:space="preserve"> </v>
      </c>
      <c r="R9" s="56"/>
      <c r="S9" s="2"/>
      <c r="T9" s="2"/>
      <c r="U9" s="2"/>
      <c r="V9" s="2"/>
      <c r="W9" s="2"/>
      <c r="X9" s="2"/>
      <c r="Y9" s="7"/>
      <c r="Z9" s="27">
        <f>Z17+1</f>
        <v>2</v>
      </c>
      <c r="AA9" s="50" t="s">
        <v>4</v>
      </c>
      <c r="AB9" s="1" t="str">
        <f>IF(A43&gt;0,A9,IF(X6="G",U6,U7))</f>
        <v xml:space="preserve"> </v>
      </c>
      <c r="AC9" s="1" t="str">
        <f>IF(A43&gt;0,B9,IF(X6="G",V6,V7))</f>
        <v xml:space="preserve"> </v>
      </c>
      <c r="AD9" s="60"/>
      <c r="AE9" s="41" t="str">
        <f>IF(AD9&gt;0,IF(AD9&gt;AD10,"G"," ")," ")</f>
        <v xml:space="preserve"> </v>
      </c>
      <c r="AF9" s="6"/>
      <c r="AG9" s="4"/>
      <c r="AH9" s="4"/>
      <c r="AI9" s="4"/>
      <c r="AJ9" s="4"/>
      <c r="AK9" s="4"/>
      <c r="AL9" s="4"/>
      <c r="AM9" s="4"/>
      <c r="AN9" s="16"/>
      <c r="AO9" s="146">
        <v>2</v>
      </c>
      <c r="AP9" s="147"/>
      <c r="AQ9" s="4" t="str">
        <f>AV8</f>
        <v>BOX Thomas</v>
      </c>
      <c r="AR9" s="17"/>
      <c r="AS9" s="4"/>
      <c r="AT9" s="4">
        <v>4</v>
      </c>
      <c r="AU9" s="4">
        <f>IF(AS23="G",AP24,AP23)</f>
        <v>4</v>
      </c>
      <c r="AV9" s="17" t="str">
        <f>IF(AS23="G",AQ24,AQ23)</f>
        <v>Bye</v>
      </c>
    </row>
    <row r="10" spans="1:48" ht="16.5" thickBot="1" x14ac:dyDescent="0.3">
      <c r="A10" s="24">
        <v>6</v>
      </c>
      <c r="B10" s="37"/>
      <c r="C10" s="118">
        <f>L34</f>
        <v>6</v>
      </c>
      <c r="D10" s="82">
        <f>S34</f>
        <v>6</v>
      </c>
      <c r="E10" s="82">
        <f>E7</f>
        <v>4</v>
      </c>
      <c r="F10" s="82">
        <f>F7</f>
        <v>28</v>
      </c>
      <c r="G10" s="52">
        <f t="shared" si="1"/>
        <v>27</v>
      </c>
      <c r="H10" s="18" t="s">
        <v>39</v>
      </c>
      <c r="I10" s="17">
        <f t="shared" si="0"/>
        <v>29</v>
      </c>
      <c r="K10" s="149" t="s">
        <v>18</v>
      </c>
      <c r="L10" s="49">
        <f>L7+1</f>
        <v>13</v>
      </c>
      <c r="M10" s="50" t="s">
        <v>4</v>
      </c>
      <c r="N10" s="4" t="str">
        <f>IF(OR(A42&gt;0,A43&gt;0,A44&gt;0,A45&gt;0)," ",20)</f>
        <v xml:space="preserve"> </v>
      </c>
      <c r="O10" s="4" t="str">
        <f>IF(OR(A42&gt;0,A43&gt;0,A44&gt;0,A45&gt;0)," ",B24)</f>
        <v xml:space="preserve"> </v>
      </c>
      <c r="P10" s="58"/>
      <c r="Q10" s="102" t="str">
        <f>IF(P10&gt;0,IF(P10&gt;P11,"G"," ")," ")</f>
        <v xml:space="preserve"> </v>
      </c>
      <c r="R10" s="54"/>
      <c r="S10" s="49">
        <f>S6+1</f>
        <v>4</v>
      </c>
      <c r="T10" s="50" t="s">
        <v>4</v>
      </c>
      <c r="U10" s="1" t="str">
        <f>IF($A$42&gt;0,A17,IF(Q10="G",N10,N11))</f>
        <v xml:space="preserve"> </v>
      </c>
      <c r="V10" s="1" t="str">
        <f>IF($A$42&gt;0,B17,IF(Q10="G",O10,O11))</f>
        <v xml:space="preserve"> </v>
      </c>
      <c r="W10" s="60"/>
      <c r="X10" s="41" t="str">
        <f>IF(W10&gt;0,IF(W10&gt;W11,"G"," ")," ")</f>
        <v xml:space="preserve"> </v>
      </c>
      <c r="Y10" s="5"/>
      <c r="Z10" s="26">
        <f>Z9</f>
        <v>2</v>
      </c>
      <c r="AA10" s="34" t="s">
        <v>5</v>
      </c>
      <c r="AB10" s="2" t="str">
        <f>IF(A43&gt;0,A8,IF(X10="G",U10,U11))</f>
        <v xml:space="preserve"> </v>
      </c>
      <c r="AC10" s="2" t="str">
        <f>IF(A43&gt;0,B8,IF(X10="G",V10,V11))</f>
        <v xml:space="preserve"> </v>
      </c>
      <c r="AD10" s="61"/>
      <c r="AE10" s="40" t="str">
        <f>IF(AD10&gt;0,IF(AD10&gt;AD9,"G"," ")," ")</f>
        <v xml:space="preserve"> </v>
      </c>
      <c r="AF10" s="6"/>
      <c r="AG10" s="4"/>
      <c r="AH10" s="4"/>
      <c r="AI10" s="4"/>
      <c r="AJ10" s="4"/>
      <c r="AK10" s="4"/>
      <c r="AL10" s="4"/>
      <c r="AM10" s="4"/>
      <c r="AN10" s="16"/>
      <c r="AO10" s="148"/>
      <c r="AP10" s="148"/>
      <c r="AQ10" s="11">
        <v>3</v>
      </c>
      <c r="AR10" s="17"/>
      <c r="AS10" s="4"/>
      <c r="AT10" s="4">
        <v>5</v>
      </c>
      <c r="AU10" s="4" t="str">
        <f>IF(AE10="G",AB9,AB10)</f>
        <v xml:space="preserve"> </v>
      </c>
      <c r="AV10" s="17" t="str">
        <f>IF(AE10="G",AC9,AC10)</f>
        <v xml:space="preserve"> </v>
      </c>
    </row>
    <row r="11" spans="1:48" ht="16.5" thickBot="1" x14ac:dyDescent="0.3">
      <c r="A11" s="24">
        <v>7</v>
      </c>
      <c r="B11" s="37"/>
      <c r="C11" s="119">
        <f>L26</f>
        <v>7</v>
      </c>
      <c r="D11" s="87">
        <f>S26</f>
        <v>7</v>
      </c>
      <c r="E11" s="87">
        <f>E6</f>
        <v>3</v>
      </c>
      <c r="F11" s="87">
        <f>F10</f>
        <v>28</v>
      </c>
      <c r="G11" s="88">
        <f t="shared" si="1"/>
        <v>27</v>
      </c>
      <c r="H11" s="89" t="s">
        <v>39</v>
      </c>
      <c r="I11" s="90">
        <f t="shared" si="0"/>
        <v>29</v>
      </c>
      <c r="K11" s="144"/>
      <c r="L11" s="35">
        <f>L10</f>
        <v>13</v>
      </c>
      <c r="M11" s="34" t="s">
        <v>5</v>
      </c>
      <c r="N11" s="2" t="str">
        <f>IF(OR(A42&gt;0,A43&gt;0,A44&gt;0,A45&gt;0)," ",13)</f>
        <v xml:space="preserve"> </v>
      </c>
      <c r="O11" s="2" t="str">
        <f>IF(OR(A42&gt;0,A43&gt;0,A44&gt;0,A45&gt;0)," ",B17)</f>
        <v xml:space="preserve"> </v>
      </c>
      <c r="P11" s="61"/>
      <c r="Q11" s="101" t="str">
        <f>IF(P11&gt;0,IF(P11&gt;P10,"G"," ")," ")</f>
        <v xml:space="preserve"> </v>
      </c>
      <c r="R11" s="55"/>
      <c r="S11" s="35">
        <f>S10</f>
        <v>4</v>
      </c>
      <c r="T11" s="34" t="s">
        <v>5</v>
      </c>
      <c r="U11" s="2" t="str">
        <f>IF($A$42&gt;0,A8,IF(Q13="G",N13,N12))</f>
        <v xml:space="preserve"> </v>
      </c>
      <c r="V11" s="2" t="str">
        <f>IF($A$42&gt;0,B8,IF(Q13="G",O13,O12))</f>
        <v xml:space="preserve"> </v>
      </c>
      <c r="W11" s="61"/>
      <c r="X11" s="40" t="str">
        <f>IF(W11&gt;0,IF(W11&gt;W10,"G"," ")," ")</f>
        <v xml:space="preserve"> </v>
      </c>
      <c r="Y11" s="6"/>
      <c r="Z11" s="52"/>
      <c r="AA11" s="4"/>
      <c r="AB11" s="4"/>
      <c r="AC11" s="4"/>
      <c r="AD11" s="4"/>
      <c r="AE11" s="18"/>
      <c r="AF11" s="6"/>
      <c r="AG11" s="137" t="s">
        <v>40</v>
      </c>
      <c r="AH11" s="137"/>
      <c r="AI11" s="137"/>
      <c r="AJ11" s="137"/>
      <c r="AK11" s="137"/>
      <c r="AL11" s="137"/>
      <c r="AM11" s="4"/>
      <c r="AN11" s="20"/>
      <c r="AO11" s="21"/>
      <c r="AP11" s="21"/>
      <c r="AQ11" s="21"/>
      <c r="AR11" s="22"/>
      <c r="AS11" s="4"/>
      <c r="AT11" s="4">
        <v>6</v>
      </c>
      <c r="AU11" s="4" t="str">
        <f>IF(AE33="G",AB34,AB33)</f>
        <v xml:space="preserve"> </v>
      </c>
      <c r="AV11" s="17" t="str">
        <f>IF(AE33="G",AC34,AC33)</f>
        <v xml:space="preserve"> </v>
      </c>
    </row>
    <row r="12" spans="1:48" ht="16.5" thickBot="1" x14ac:dyDescent="0.3">
      <c r="A12" s="24">
        <v>8</v>
      </c>
      <c r="B12" s="37"/>
      <c r="C12" s="118">
        <f>L17</f>
        <v>8</v>
      </c>
      <c r="D12" s="82">
        <f>S14</f>
        <v>2</v>
      </c>
      <c r="E12" s="82">
        <f>E5</f>
        <v>1</v>
      </c>
      <c r="F12" s="82">
        <f>F11</f>
        <v>28</v>
      </c>
      <c r="G12" s="52">
        <f t="shared" si="1"/>
        <v>27</v>
      </c>
      <c r="H12" s="18" t="s">
        <v>39</v>
      </c>
      <c r="I12" s="17">
        <f t="shared" si="0"/>
        <v>29</v>
      </c>
      <c r="K12" s="144"/>
      <c r="L12" s="49">
        <f>L31+1</f>
        <v>4</v>
      </c>
      <c r="M12" s="50" t="s">
        <v>4</v>
      </c>
      <c r="N12" s="4" t="str">
        <f>IF(OR(A42&gt;0,A43&gt;0,A44&gt;0,A45&gt;0)," ",29)</f>
        <v xml:space="preserve"> </v>
      </c>
      <c r="O12" s="4" t="str">
        <f>IF(OR(A42&gt;0,A43&gt;0,A44&gt;0,A45&gt;0)," ",B33)</f>
        <v xml:space="preserve"> </v>
      </c>
      <c r="P12" s="58"/>
      <c r="Q12" s="102" t="str">
        <f>IF(P12&gt;0,IF(P12&gt;P13,"G"," ")," ")</f>
        <v xml:space="preserve"> </v>
      </c>
      <c r="R12" s="55"/>
      <c r="S12" s="4"/>
      <c r="T12" s="4"/>
      <c r="U12" s="4"/>
      <c r="V12" s="4"/>
      <c r="W12" s="4"/>
      <c r="X12" s="18"/>
      <c r="Y12" s="6"/>
      <c r="Z12" s="52"/>
      <c r="AA12" s="4"/>
      <c r="AB12" s="4"/>
      <c r="AC12" s="4"/>
      <c r="AD12" s="4"/>
      <c r="AE12" s="18"/>
      <c r="AF12" s="4"/>
      <c r="AG12" s="8" t="s">
        <v>6</v>
      </c>
      <c r="AH12" s="9"/>
      <c r="AI12" s="9" t="s">
        <v>1</v>
      </c>
      <c r="AJ12" s="9" t="s">
        <v>0</v>
      </c>
      <c r="AK12" s="9" t="s">
        <v>31</v>
      </c>
      <c r="AL12" s="10" t="s">
        <v>3</v>
      </c>
      <c r="AM12" s="4"/>
      <c r="AN12" s="4"/>
      <c r="AO12" s="4"/>
      <c r="AP12" s="4"/>
      <c r="AQ12" s="4"/>
      <c r="AR12" s="4"/>
      <c r="AS12" s="4"/>
      <c r="AT12" s="4">
        <v>7</v>
      </c>
      <c r="AU12" s="4" t="str">
        <f>IF(AE25="G",AB26,AB25)</f>
        <v xml:space="preserve"> </v>
      </c>
      <c r="AV12" s="17" t="str">
        <f>IF(AE25="G",AC26,AC25)</f>
        <v xml:space="preserve"> </v>
      </c>
    </row>
    <row r="13" spans="1:48" x14ac:dyDescent="0.25">
      <c r="A13" s="24">
        <v>9</v>
      </c>
      <c r="B13" s="37"/>
      <c r="C13" s="119">
        <f>L15</f>
        <v>9</v>
      </c>
      <c r="D13" s="87">
        <f>D12</f>
        <v>2</v>
      </c>
      <c r="E13" s="87">
        <f>E12</f>
        <v>1</v>
      </c>
      <c r="F13" s="87">
        <f>F12</f>
        <v>28</v>
      </c>
      <c r="G13" s="88">
        <f t="shared" si="1"/>
        <v>27</v>
      </c>
      <c r="H13" s="89" t="s">
        <v>39</v>
      </c>
      <c r="I13" s="90">
        <f t="shared" si="0"/>
        <v>29</v>
      </c>
      <c r="K13" s="145"/>
      <c r="L13" s="35">
        <f>L12</f>
        <v>4</v>
      </c>
      <c r="M13" s="34" t="s">
        <v>5</v>
      </c>
      <c r="N13" s="2" t="str">
        <f>IF(OR(A42&gt;0,A43&gt;0,A44&gt;0,A45&gt;0)," ",4)</f>
        <v xml:space="preserve"> </v>
      </c>
      <c r="O13" s="2" t="str">
        <f>IF(OR(A42&gt;0,A43&gt;0,A44&gt;0,A45&gt;0)," ",B8)</f>
        <v xml:space="preserve"> </v>
      </c>
      <c r="P13" s="61"/>
      <c r="Q13" s="101" t="str">
        <f>IF(P13&gt;0,IF(P13&gt;P12,"G"," ")," ")</f>
        <v xml:space="preserve"> </v>
      </c>
      <c r="R13" s="56"/>
      <c r="S13" s="2"/>
      <c r="T13" s="2"/>
      <c r="U13" s="2"/>
      <c r="V13" s="2"/>
      <c r="W13" s="2"/>
      <c r="X13" s="31"/>
      <c r="Y13" s="7"/>
      <c r="Z13" s="53"/>
      <c r="AA13" s="2"/>
      <c r="AB13" s="2"/>
      <c r="AC13" s="2"/>
      <c r="AD13" s="2"/>
      <c r="AE13" s="31"/>
      <c r="AF13" s="7"/>
      <c r="AG13" s="33">
        <f>IF(C44&gt;0,C44,Z17)</f>
        <v>27</v>
      </c>
      <c r="AH13" s="77" t="s">
        <v>4</v>
      </c>
      <c r="AI13" s="4">
        <f>IF(A44&gt;0,A8,IF(AE10="G",AB10,AB9))</f>
        <v>4</v>
      </c>
      <c r="AJ13" s="4" t="str">
        <f>IF(A44&gt;0,B8,IF(AE10="G",AC10,AC9))</f>
        <v>Bye</v>
      </c>
      <c r="AK13" s="58">
        <v>0</v>
      </c>
      <c r="AL13" s="39" t="str">
        <f>IF(AK13&gt;0,IF(AK13&gt;AK14,"G"," ")," ")</f>
        <v xml:space="preserve"> </v>
      </c>
      <c r="AM13" s="4"/>
      <c r="AN13" s="4"/>
      <c r="AO13" s="4"/>
      <c r="AP13" s="4"/>
      <c r="AQ13" s="4"/>
      <c r="AR13" s="4"/>
      <c r="AS13" s="4"/>
      <c r="AT13" s="4">
        <v>8</v>
      </c>
      <c r="AU13" s="4" t="str">
        <f>IF(AE18="G",AB17,AB18)</f>
        <v xml:space="preserve"> </v>
      </c>
      <c r="AV13" s="17" t="str">
        <f>IF(AE18="G",AC17,AC18)</f>
        <v xml:space="preserve"> </v>
      </c>
    </row>
    <row r="14" spans="1:48" x14ac:dyDescent="0.25">
      <c r="A14" s="24">
        <v>10</v>
      </c>
      <c r="B14" s="37"/>
      <c r="C14" s="118">
        <f>L28</f>
        <v>10</v>
      </c>
      <c r="D14" s="82">
        <f>D11</f>
        <v>7</v>
      </c>
      <c r="E14" s="82">
        <f>E11</f>
        <v>3</v>
      </c>
      <c r="F14" s="82">
        <f>F13</f>
        <v>28</v>
      </c>
      <c r="G14" s="52">
        <f t="shared" si="1"/>
        <v>27</v>
      </c>
      <c r="H14" s="18" t="s">
        <v>39</v>
      </c>
      <c r="I14" s="17">
        <f t="shared" si="0"/>
        <v>29</v>
      </c>
      <c r="K14" s="134" t="s">
        <v>19</v>
      </c>
      <c r="L14" s="49">
        <f>L17+1</f>
        <v>9</v>
      </c>
      <c r="M14" s="50" t="s">
        <v>4</v>
      </c>
      <c r="N14" s="4" t="str">
        <f>IF(OR(A42&gt;0,A43&gt;0,A44&gt;0,A45&gt;0)," ",24)</f>
        <v xml:space="preserve"> </v>
      </c>
      <c r="O14" s="4" t="str">
        <f>IF(OR(A42&gt;0,A43&gt;0,A44&gt;0,A45&gt;0)," ",B28)</f>
        <v xml:space="preserve"> </v>
      </c>
      <c r="P14" s="62"/>
      <c r="Q14" s="103" t="str">
        <f>IF(P14&gt;0,IF(P14&gt;P15,"G"," ")," ")</f>
        <v xml:space="preserve"> </v>
      </c>
      <c r="R14" s="54"/>
      <c r="S14" s="49">
        <f>S18+1</f>
        <v>2</v>
      </c>
      <c r="T14" s="50" t="s">
        <v>4</v>
      </c>
      <c r="U14" s="1" t="str">
        <f>IF($A$42&gt;0,A13,IF(Q14="G",N14,N15))</f>
        <v xml:space="preserve"> </v>
      </c>
      <c r="V14" s="1" t="str">
        <f>IF($A$42&gt;0,B13,IF(Q14="G",O14,O15))</f>
        <v xml:space="preserve"> </v>
      </c>
      <c r="W14" s="62"/>
      <c r="X14" s="42" t="str">
        <f>IF(W14&gt;0,IF(W14&gt;W15,"G"," ")," ")</f>
        <v xml:space="preserve"> </v>
      </c>
      <c r="Y14" s="5"/>
      <c r="Z14" s="4"/>
      <c r="AA14" s="4"/>
      <c r="AB14" s="4"/>
      <c r="AC14" s="4"/>
      <c r="AD14" s="4"/>
      <c r="AE14" s="4"/>
      <c r="AF14" s="5"/>
      <c r="AG14" s="34">
        <f>AG13</f>
        <v>27</v>
      </c>
      <c r="AH14" s="78" t="s">
        <v>5</v>
      </c>
      <c r="AI14" s="2">
        <f>IF(A44&gt;0,A5,IF(AE18="G",AB18,AB17))</f>
        <v>1</v>
      </c>
      <c r="AJ14" s="2" t="str">
        <f>IF(A44&gt;0,B5,IF(AE18="G",AC18,AC17))</f>
        <v>ENJALBERT Guillaume</v>
      </c>
      <c r="AK14" s="63">
        <v>6</v>
      </c>
      <c r="AL14" s="43" t="str">
        <f>IF(AK14&gt;0,IF(AK14&gt;AK13,"G"," ")," ")</f>
        <v>G</v>
      </c>
      <c r="AM14" s="4"/>
      <c r="AN14" s="4"/>
      <c r="AO14" s="4"/>
      <c r="AP14" s="4"/>
      <c r="AQ14" s="4"/>
      <c r="AR14" s="4"/>
      <c r="AS14" s="4"/>
      <c r="AT14" s="70">
        <v>9</v>
      </c>
      <c r="AU14" s="4" t="str">
        <f>IF(X15="G",U14,U15)</f>
        <v xml:space="preserve"> </v>
      </c>
      <c r="AV14" s="17" t="str">
        <f>IF(X15="G",V14,V15)</f>
        <v xml:space="preserve"> </v>
      </c>
    </row>
    <row r="15" spans="1:48" x14ac:dyDescent="0.25">
      <c r="A15" s="24">
        <v>11</v>
      </c>
      <c r="B15" s="37"/>
      <c r="C15" s="119">
        <f>L36</f>
        <v>11</v>
      </c>
      <c r="D15" s="87">
        <f>D10</f>
        <v>6</v>
      </c>
      <c r="E15" s="87">
        <f>E10</f>
        <v>4</v>
      </c>
      <c r="F15" s="87">
        <f>F14</f>
        <v>28</v>
      </c>
      <c r="G15" s="88">
        <f t="shared" si="1"/>
        <v>27</v>
      </c>
      <c r="H15" s="89" t="s">
        <v>39</v>
      </c>
      <c r="I15" s="90">
        <f t="shared" si="0"/>
        <v>29</v>
      </c>
      <c r="K15" s="135"/>
      <c r="L15" s="35">
        <f>L14</f>
        <v>9</v>
      </c>
      <c r="M15" s="34" t="s">
        <v>5</v>
      </c>
      <c r="N15" s="2" t="str">
        <f>IF(OR(A42&gt;0,A43&gt;0,A44&gt;0,A45&gt;0)," ",9)</f>
        <v xml:space="preserve"> </v>
      </c>
      <c r="O15" s="2" t="str">
        <f>IF(OR(A42&gt;0,A43&gt;0,A44&gt;0,A45&gt;0)," ",B13)</f>
        <v xml:space="preserve"> </v>
      </c>
      <c r="P15" s="63"/>
      <c r="Q15" s="104" t="str">
        <f>IF(P15&gt;0,IF(P15&gt;P14,"G"," ")," ")</f>
        <v xml:space="preserve"> </v>
      </c>
      <c r="R15" s="55"/>
      <c r="S15" s="35">
        <f>S14</f>
        <v>2</v>
      </c>
      <c r="T15" s="34" t="s">
        <v>5</v>
      </c>
      <c r="U15" s="2" t="str">
        <f>IF($A$42&gt;0,A12,IF(Q17="G",N17,N16))</f>
        <v xml:space="preserve"> </v>
      </c>
      <c r="V15" s="2" t="str">
        <f>IF($A$42&gt;0,B12,IF(Q17="G",O17,O16))</f>
        <v xml:space="preserve"> </v>
      </c>
      <c r="W15" s="63"/>
      <c r="X15" s="43" t="str">
        <f>IF(W15&gt;0,IF(W15&gt;W14,"G"," ")," ")</f>
        <v xml:space="preserve"> </v>
      </c>
      <c r="Y15" s="6"/>
      <c r="Z15" s="4"/>
      <c r="AA15" s="4"/>
      <c r="AB15" s="4"/>
      <c r="AC15" s="4"/>
      <c r="AD15" s="4"/>
      <c r="AE15" s="4"/>
      <c r="AF15" s="6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0">
        <f t="shared" ref="AT15:AT21" si="2">AT14</f>
        <v>9</v>
      </c>
      <c r="AU15" s="4" t="str">
        <f>IF(X26="G",U27,U26)</f>
        <v xml:space="preserve"> </v>
      </c>
      <c r="AV15" s="17" t="str">
        <f>IF(X26="G",V27,V26)</f>
        <v xml:space="preserve"> </v>
      </c>
    </row>
    <row r="16" spans="1:48" x14ac:dyDescent="0.25">
      <c r="A16" s="24">
        <v>12</v>
      </c>
      <c r="B16" s="37"/>
      <c r="C16" s="118">
        <f>L7</f>
        <v>12</v>
      </c>
      <c r="D16" s="82">
        <f>D9</f>
        <v>3</v>
      </c>
      <c r="E16" s="82">
        <f>E9</f>
        <v>2</v>
      </c>
      <c r="F16" s="82">
        <f>F9</f>
        <v>27</v>
      </c>
      <c r="G16" s="52">
        <f t="shared" si="1"/>
        <v>27</v>
      </c>
      <c r="H16" s="18" t="s">
        <v>39</v>
      </c>
      <c r="I16" s="17">
        <f t="shared" si="0"/>
        <v>29</v>
      </c>
      <c r="K16" s="135"/>
      <c r="L16" s="49">
        <f>L27+1</f>
        <v>8</v>
      </c>
      <c r="M16" s="50" t="s">
        <v>4</v>
      </c>
      <c r="N16" s="4" t="str">
        <f>IF(OR(A42&gt;0,A43&gt;0,A44&gt;0,A45&gt;0)," ",25)</f>
        <v xml:space="preserve"> </v>
      </c>
      <c r="O16" s="4" t="str">
        <f>IF(OR(A42&gt;0,A43&gt;0,A44&gt;0,A45&gt;0)," ",B29)</f>
        <v xml:space="preserve"> </v>
      </c>
      <c r="P16" s="62"/>
      <c r="Q16" s="103" t="str">
        <f>IF(P16&gt;0,IF(P16&gt;P17,"G"," ")," ")</f>
        <v xml:space="preserve"> </v>
      </c>
      <c r="R16" s="55"/>
      <c r="S16" s="4"/>
      <c r="T16" s="4"/>
      <c r="U16" s="4"/>
      <c r="V16" s="4"/>
      <c r="W16" s="4"/>
      <c r="X16" s="18"/>
      <c r="Y16" s="6"/>
      <c r="Z16" s="4"/>
      <c r="AA16" s="4"/>
      <c r="AB16" s="4"/>
      <c r="AC16" s="4"/>
      <c r="AD16" s="4"/>
      <c r="AE16" s="4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0">
        <f t="shared" si="2"/>
        <v>9</v>
      </c>
      <c r="AU16" s="4" t="str">
        <f>IF(X35="G",U34,U35)</f>
        <v xml:space="preserve"> </v>
      </c>
      <c r="AV16" s="17" t="str">
        <f>IF(X35="G",V34,V35)</f>
        <v xml:space="preserve"> </v>
      </c>
    </row>
    <row r="17" spans="1:48" x14ac:dyDescent="0.25">
      <c r="A17" s="24">
        <v>13</v>
      </c>
      <c r="B17" s="37"/>
      <c r="C17" s="119">
        <f>L11</f>
        <v>13</v>
      </c>
      <c r="D17" s="87">
        <f>D8</f>
        <v>4</v>
      </c>
      <c r="E17" s="87">
        <f>E9</f>
        <v>2</v>
      </c>
      <c r="F17" s="87">
        <f>F16</f>
        <v>27</v>
      </c>
      <c r="G17" s="88">
        <f t="shared" si="1"/>
        <v>27</v>
      </c>
      <c r="H17" s="89" t="s">
        <v>39</v>
      </c>
      <c r="I17" s="90">
        <f t="shared" si="0"/>
        <v>29</v>
      </c>
      <c r="K17" s="136"/>
      <c r="L17" s="35">
        <f>L16</f>
        <v>8</v>
      </c>
      <c r="M17" s="34" t="s">
        <v>5</v>
      </c>
      <c r="N17" s="2" t="str">
        <f>IF(OR(A42&gt;0,A43&gt;0,A44&gt;0,A45&gt;0)," ",8)</f>
        <v xml:space="preserve"> </v>
      </c>
      <c r="O17" s="2" t="str">
        <f>IF(OR(A42&gt;0,A43&gt;0,A44&gt;0,A45&gt;0)," ",B12)</f>
        <v xml:space="preserve"> </v>
      </c>
      <c r="P17" s="63"/>
      <c r="Q17" s="104" t="str">
        <f>IF(P17&gt;0,IF(P17&gt;P16,"G"," ")," ")</f>
        <v xml:space="preserve"> </v>
      </c>
      <c r="R17" s="56"/>
      <c r="S17" s="2"/>
      <c r="T17" s="2"/>
      <c r="U17" s="2"/>
      <c r="V17" s="2"/>
      <c r="W17" s="2"/>
      <c r="X17" s="2"/>
      <c r="Y17" s="7"/>
      <c r="Z17" s="50">
        <f>IF(C43&gt;0,C43,S18)</f>
        <v>1</v>
      </c>
      <c r="AA17" s="50" t="s">
        <v>4</v>
      </c>
      <c r="AB17" s="1" t="str">
        <f>IF(A43&gt;0,A12,IF(X15="G",U15,U14))</f>
        <v xml:space="preserve"> </v>
      </c>
      <c r="AC17" s="1" t="str">
        <f>IF(A43&gt;0,B12,IF(X15="G",V15,V14))</f>
        <v xml:space="preserve"> </v>
      </c>
      <c r="AD17" s="62"/>
      <c r="AE17" s="42" t="str">
        <f>IF(AD17&gt;0,IF(AD17&gt;AD18,"G"," ")," ")</f>
        <v xml:space="preserve"> </v>
      </c>
      <c r="AF17" s="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0">
        <f t="shared" si="2"/>
        <v>9</v>
      </c>
      <c r="AU17" s="4" t="str">
        <f>IF(X6="g",U7,U6)</f>
        <v xml:space="preserve"> </v>
      </c>
      <c r="AV17" s="17" t="str">
        <f>IF(X6="g",V7,V6)</f>
        <v xml:space="preserve"> </v>
      </c>
    </row>
    <row r="18" spans="1:48" ht="16.5" thickBot="1" x14ac:dyDescent="0.3">
      <c r="A18" s="24">
        <v>14</v>
      </c>
      <c r="B18" s="37"/>
      <c r="C18" s="118">
        <f>L32</f>
        <v>14</v>
      </c>
      <c r="D18" s="82">
        <f>D7</f>
        <v>5</v>
      </c>
      <c r="E18" s="82">
        <f>E15</f>
        <v>4</v>
      </c>
      <c r="F18" s="82">
        <f>F15</f>
        <v>28</v>
      </c>
      <c r="G18" s="52">
        <f t="shared" si="1"/>
        <v>27</v>
      </c>
      <c r="H18" s="18" t="s">
        <v>39</v>
      </c>
      <c r="I18" s="17">
        <f t="shared" si="0"/>
        <v>29</v>
      </c>
      <c r="K18" s="134" t="s">
        <v>22</v>
      </c>
      <c r="L18" s="49">
        <f>L25+1</f>
        <v>16</v>
      </c>
      <c r="M18" s="50" t="s">
        <v>4</v>
      </c>
      <c r="N18" s="4" t="str">
        <f>IF(OR(A42&gt;0,A43&gt;0,A44&gt;0,A45&gt;0)," ",17)</f>
        <v xml:space="preserve"> </v>
      </c>
      <c r="O18" s="4" t="str">
        <f>IF(OR(A42&gt;0,A43&gt;0,A44&gt;0,A45&gt;0)," ",B21)</f>
        <v xml:space="preserve"> </v>
      </c>
      <c r="P18" s="62"/>
      <c r="Q18" s="103" t="str">
        <f>IF(P18&gt;0,IF(P18&gt;P19,"G"," ")," ")</f>
        <v xml:space="preserve"> </v>
      </c>
      <c r="R18" s="54"/>
      <c r="S18" s="49">
        <f>IF(C42&gt;0,C42,L20)</f>
        <v>1</v>
      </c>
      <c r="T18" s="50" t="s">
        <v>4</v>
      </c>
      <c r="U18" s="1" t="str">
        <f>IF($A$42&gt;0,A20,IF(Q18="G",N18,N19))</f>
        <v xml:space="preserve"> </v>
      </c>
      <c r="V18" s="1" t="str">
        <f>IF($A$42&gt;0,B20,IF(Q18="G",O18,O19))</f>
        <v xml:space="preserve"> </v>
      </c>
      <c r="W18" s="62"/>
      <c r="X18" s="42" t="str">
        <f>IF(W18&gt;0,IF(W18&gt;W19,"G"," ")," ")</f>
        <v xml:space="preserve"> </v>
      </c>
      <c r="Y18" s="5"/>
      <c r="Z18" s="34">
        <f>Z17</f>
        <v>1</v>
      </c>
      <c r="AA18" s="34" t="s">
        <v>5</v>
      </c>
      <c r="AB18" s="2" t="str">
        <f>IF(A43&gt;0,A5,IF(X18="G",U18,U19))</f>
        <v xml:space="preserve"> </v>
      </c>
      <c r="AC18" s="2" t="str">
        <f>IF(A43&gt;0,B5,IF(X18="G",V18,V19))</f>
        <v xml:space="preserve"> </v>
      </c>
      <c r="AD18" s="63"/>
      <c r="AE18" s="43" t="str">
        <f>IF(AD18&gt;0,IF(AD18&gt;AD17,"G"," ")," ")</f>
        <v xml:space="preserve"> </v>
      </c>
      <c r="AF18" s="6"/>
      <c r="AG18" s="4"/>
      <c r="AH18" s="4"/>
      <c r="AI18" s="4"/>
      <c r="AJ18" s="4"/>
      <c r="AK18" s="4"/>
      <c r="AL18" s="4"/>
      <c r="AM18" s="4"/>
      <c r="AN18" s="137" t="s">
        <v>40</v>
      </c>
      <c r="AO18" s="137"/>
      <c r="AP18" s="137"/>
      <c r="AQ18" s="137"/>
      <c r="AR18" s="137"/>
      <c r="AS18" s="137"/>
      <c r="AT18" s="70">
        <f t="shared" si="2"/>
        <v>9</v>
      </c>
      <c r="AU18" s="4" t="str">
        <f>IF(X10="g",U11,U10)</f>
        <v xml:space="preserve"> </v>
      </c>
      <c r="AV18" s="17" t="str">
        <f>IF(X10="g",V11,V10)</f>
        <v xml:space="preserve"> </v>
      </c>
    </row>
    <row r="19" spans="1:48" ht="16.5" thickBot="1" x14ac:dyDescent="0.3">
      <c r="A19" s="24">
        <v>15</v>
      </c>
      <c r="B19" s="37"/>
      <c r="C19" s="119">
        <f>L24</f>
        <v>15</v>
      </c>
      <c r="D19" s="87">
        <f>D6</f>
        <v>8</v>
      </c>
      <c r="E19" s="87">
        <f>E14</f>
        <v>3</v>
      </c>
      <c r="F19" s="87">
        <f>F18</f>
        <v>28</v>
      </c>
      <c r="G19" s="88">
        <f t="shared" si="1"/>
        <v>27</v>
      </c>
      <c r="H19" s="89" t="s">
        <v>39</v>
      </c>
      <c r="I19" s="90">
        <f t="shared" si="0"/>
        <v>29</v>
      </c>
      <c r="K19" s="135"/>
      <c r="L19" s="35">
        <f>L18</f>
        <v>16</v>
      </c>
      <c r="M19" s="34" t="s">
        <v>5</v>
      </c>
      <c r="N19" s="2" t="str">
        <f>IF(OR(A42&gt;0,A43&gt;0,A44&gt;0,A45&gt;0)," ",16)</f>
        <v xml:space="preserve"> </v>
      </c>
      <c r="O19" s="2" t="str">
        <f>IF(OR(A42&gt;0,A43&gt;0,A44&gt;0,A45&gt;0)," ",B20)</f>
        <v xml:space="preserve"> </v>
      </c>
      <c r="P19" s="63"/>
      <c r="Q19" s="104" t="str">
        <f>IF(P19&gt;0,IF(P19&gt;P18,"G"," ")," ")</f>
        <v xml:space="preserve"> </v>
      </c>
      <c r="R19" s="55"/>
      <c r="S19" s="35">
        <f>S18</f>
        <v>1</v>
      </c>
      <c r="T19" s="34" t="s">
        <v>5</v>
      </c>
      <c r="U19" s="2" t="str">
        <f>IF($A$42&gt;0,A5,IF(Q21="G",N21,N20))</f>
        <v xml:space="preserve"> </v>
      </c>
      <c r="V19" s="2" t="str">
        <f>IF($A$42&gt;0,B5,IF(Q21="G",O21,O20))</f>
        <v xml:space="preserve"> </v>
      </c>
      <c r="W19" s="63"/>
      <c r="X19" s="43" t="str">
        <f>IF(W19&gt;0,IF(W19&gt;W18,"G"," ")," ")</f>
        <v xml:space="preserve"> </v>
      </c>
      <c r="Y19" s="6"/>
      <c r="Z19" s="4"/>
      <c r="AA19" s="4"/>
      <c r="AB19" s="4"/>
      <c r="AC19" s="4"/>
      <c r="AD19" s="4"/>
      <c r="AE19" s="18"/>
      <c r="AF19" s="6"/>
      <c r="AG19" s="4"/>
      <c r="AH19" s="4"/>
      <c r="AI19" s="4"/>
      <c r="AJ19" s="4"/>
      <c r="AK19" s="4"/>
      <c r="AL19" s="4"/>
      <c r="AM19" s="4"/>
      <c r="AN19" s="138" t="s">
        <v>7</v>
      </c>
      <c r="AO19" s="139"/>
      <c r="AP19" s="9" t="s">
        <v>1</v>
      </c>
      <c r="AQ19" s="9" t="s">
        <v>0</v>
      </c>
      <c r="AR19" s="9" t="s">
        <v>31</v>
      </c>
      <c r="AS19" s="10"/>
      <c r="AT19" s="70">
        <f t="shared" si="2"/>
        <v>9</v>
      </c>
      <c r="AU19" s="4" t="str">
        <f>IF(X30="g",U31,U30)</f>
        <v xml:space="preserve"> </v>
      </c>
      <c r="AV19" s="17" t="str">
        <f>IF(X30="g",V31,V30)</f>
        <v xml:space="preserve"> </v>
      </c>
    </row>
    <row r="20" spans="1:48" x14ac:dyDescent="0.25">
      <c r="A20" s="24">
        <v>16</v>
      </c>
      <c r="B20" s="73"/>
      <c r="C20" s="118">
        <f>L19</f>
        <v>16</v>
      </c>
      <c r="D20" s="82">
        <f>D5</f>
        <v>1</v>
      </c>
      <c r="E20" s="82">
        <f>E12</f>
        <v>1</v>
      </c>
      <c r="F20" s="82">
        <f>F17</f>
        <v>27</v>
      </c>
      <c r="G20" s="52">
        <f t="shared" si="1"/>
        <v>27</v>
      </c>
      <c r="H20" s="18" t="s">
        <v>39</v>
      </c>
      <c r="I20" s="17">
        <f t="shared" si="0"/>
        <v>29</v>
      </c>
      <c r="K20" s="135"/>
      <c r="L20" s="49">
        <f>IF(C41=0,1,C41)</f>
        <v>1</v>
      </c>
      <c r="M20" s="50" t="s">
        <v>4</v>
      </c>
      <c r="N20" s="4" t="str">
        <f>IF(OR(A42&gt;0,A43&gt;0,A44&gt;0,A45&gt;0)," ",32)</f>
        <v xml:space="preserve"> </v>
      </c>
      <c r="O20" s="4" t="str">
        <f>IF(OR(A42&gt;0,A43&gt;0,A44&gt;0,A45&gt;0)," ",B36)</f>
        <v xml:space="preserve"> </v>
      </c>
      <c r="P20" s="62"/>
      <c r="Q20" s="103" t="str">
        <f>IF(P20&gt;0,IF(P20&gt;P21,"G"," ")," ")</f>
        <v xml:space="preserve"> </v>
      </c>
      <c r="R20" s="55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18"/>
      <c r="AF20" s="6"/>
      <c r="AG20" s="4"/>
      <c r="AH20" s="4"/>
      <c r="AI20" s="4"/>
      <c r="AJ20" s="4"/>
      <c r="AK20" s="4"/>
      <c r="AL20" s="4"/>
      <c r="AM20" s="4"/>
      <c r="AN20" s="25">
        <f>IF(C45&gt;0,C45,AG13)</f>
        <v>27</v>
      </c>
      <c r="AO20" s="79" t="s">
        <v>4</v>
      </c>
      <c r="AP20" s="4">
        <f>IF(A45&gt;0,A5,IF(AL14="G",AI14,AI13))</f>
        <v>1</v>
      </c>
      <c r="AQ20" s="4" t="str">
        <f>IF(A45&gt;0,B5,IF(AL14="G",AJ14,AJ13))</f>
        <v>ENJALBERT Guillaume</v>
      </c>
      <c r="AR20" s="96">
        <v>6</v>
      </c>
      <c r="AS20" s="80" t="str">
        <f>IF(AR20&gt;0,IF(AR20&gt;AR21,"G"," ")," ")</f>
        <v>G</v>
      </c>
      <c r="AT20" s="70">
        <f t="shared" si="2"/>
        <v>9</v>
      </c>
      <c r="AU20" s="4" t="str">
        <f>IF(X23="g",U22,U23)</f>
        <v xml:space="preserve"> </v>
      </c>
      <c r="AV20" s="17" t="str">
        <f>IF(X23="g",V22,V23)</f>
        <v xml:space="preserve"> </v>
      </c>
    </row>
    <row r="21" spans="1:48" ht="16.5" thickBot="1" x14ac:dyDescent="0.3">
      <c r="A21" s="24">
        <v>17</v>
      </c>
      <c r="B21" s="73"/>
      <c r="C21" s="119">
        <f>C20</f>
        <v>16</v>
      </c>
      <c r="D21" s="87">
        <f t="shared" ref="D21:D28" si="3">D5</f>
        <v>1</v>
      </c>
      <c r="E21" s="87">
        <f>E20</f>
        <v>1</v>
      </c>
      <c r="F21" s="87">
        <f>F20</f>
        <v>27</v>
      </c>
      <c r="G21" s="88">
        <f t="shared" si="1"/>
        <v>27</v>
      </c>
      <c r="H21" s="89" t="s">
        <v>39</v>
      </c>
      <c r="I21" s="90">
        <f t="shared" si="0"/>
        <v>29</v>
      </c>
      <c r="K21" s="136"/>
      <c r="L21" s="35">
        <f>L20</f>
        <v>1</v>
      </c>
      <c r="M21" s="34" t="s">
        <v>5</v>
      </c>
      <c r="N21" s="2" t="str">
        <f>IF(OR(A42&gt;0,A43&gt;0,A44&gt;0,A45&gt;0)," ",1)</f>
        <v xml:space="preserve"> </v>
      </c>
      <c r="O21" s="2" t="str">
        <f>IF(OR(A42&gt;0,A43&gt;0,A44&gt;0,A45&gt;0)," ",B5)</f>
        <v xml:space="preserve"> </v>
      </c>
      <c r="P21" s="63"/>
      <c r="Q21" s="104" t="str">
        <f>IF(P21&gt;0,IF(P21&gt;P20,"G"," ")," ")</f>
        <v xml:space="preserve"> </v>
      </c>
      <c r="R21" s="56"/>
      <c r="S21" s="2"/>
      <c r="T21" s="2"/>
      <c r="U21" s="2"/>
      <c r="V21" s="2"/>
      <c r="W21" s="2"/>
      <c r="X21" s="31"/>
      <c r="Y21" s="7"/>
      <c r="Z21" s="2"/>
      <c r="AA21" s="2"/>
      <c r="AB21" s="2"/>
      <c r="AC21" s="2"/>
      <c r="AD21" s="2"/>
      <c r="AE21" s="31"/>
      <c r="AF21" s="7"/>
      <c r="AG21" s="4"/>
      <c r="AH21" s="4"/>
      <c r="AI21" s="4"/>
      <c r="AJ21" s="4"/>
      <c r="AK21" s="4"/>
      <c r="AL21" s="4"/>
      <c r="AM21" s="4"/>
      <c r="AN21" s="25">
        <f>AN20+1</f>
        <v>28</v>
      </c>
      <c r="AO21" s="79" t="s">
        <v>5</v>
      </c>
      <c r="AP21" s="4">
        <f>IF(A45&gt;0,A6,IF(AL29="G",AI29,AI30))</f>
        <v>2</v>
      </c>
      <c r="AQ21" s="4" t="str">
        <f>IF(A45&gt;0,B6,IF(AL29="G",AJ29,AJ30))</f>
        <v>MAGGI Bastien</v>
      </c>
      <c r="AR21" s="95">
        <v>4</v>
      </c>
      <c r="AS21" s="48" t="str">
        <f>IF(AR21&gt;0,IF(AR21&gt;AR20,"G"," ")," ")</f>
        <v xml:space="preserve"> </v>
      </c>
      <c r="AT21" s="70">
        <f t="shared" si="2"/>
        <v>9</v>
      </c>
      <c r="AU21" s="4" t="str">
        <f>IF(X18="g",U19,U18)</f>
        <v xml:space="preserve"> </v>
      </c>
      <c r="AV21" s="17" t="str">
        <f>IF(X18="g",V19,V18)</f>
        <v xml:space="preserve"> </v>
      </c>
    </row>
    <row r="22" spans="1:48" ht="16.5" thickBot="1" x14ac:dyDescent="0.3">
      <c r="A22" s="24">
        <v>18</v>
      </c>
      <c r="B22" s="37"/>
      <c r="C22" s="118">
        <f>C19</f>
        <v>15</v>
      </c>
      <c r="D22" s="82">
        <f t="shared" si="3"/>
        <v>8</v>
      </c>
      <c r="E22" s="82">
        <f>E19</f>
        <v>3</v>
      </c>
      <c r="F22" s="82">
        <f>F19</f>
        <v>28</v>
      </c>
      <c r="G22" s="52">
        <f t="shared" si="1"/>
        <v>27</v>
      </c>
      <c r="H22" s="18" t="s">
        <v>39</v>
      </c>
      <c r="I22" s="17">
        <f t="shared" si="0"/>
        <v>29</v>
      </c>
      <c r="K22" s="125" t="s">
        <v>27</v>
      </c>
      <c r="L22" s="49">
        <f>L21+1</f>
        <v>2</v>
      </c>
      <c r="M22" s="50" t="s">
        <v>4</v>
      </c>
      <c r="N22" s="4" t="str">
        <f>IF(OR(A42&gt;0,A43&gt;0,A44&gt;0,A45&gt;0)," ",2)</f>
        <v xml:space="preserve"> </v>
      </c>
      <c r="O22" s="4" t="str">
        <f>IF(OR(A42&gt;0,A43&gt;0,A44&gt;0,A45&gt;0)," ",B6)</f>
        <v xml:space="preserve"> </v>
      </c>
      <c r="P22" s="64"/>
      <c r="Q22" s="105" t="str">
        <f>IF(P22&gt;0,IF(P22&gt;P23,"G"," ")," ")</f>
        <v xml:space="preserve"> </v>
      </c>
      <c r="R22" s="54"/>
      <c r="S22" s="49">
        <f>S26+1</f>
        <v>8</v>
      </c>
      <c r="T22" s="50" t="s">
        <v>4</v>
      </c>
      <c r="U22" s="1" t="str">
        <f>IF($A$42&gt;0,A6,IF(Q22="G",N22,N23))</f>
        <v xml:space="preserve"> </v>
      </c>
      <c r="V22" s="1" t="str">
        <f>IF($A$42&gt;0,B6,IF(Q22="G",O22,O23))</f>
        <v xml:space="preserve"> </v>
      </c>
      <c r="W22" s="64"/>
      <c r="X22" s="44" t="str">
        <f>IF(W22&gt;0,IF(W22&gt;W23,"G"," ")," ")</f>
        <v xml:space="preserve"> </v>
      </c>
      <c r="Y22" s="5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L22" s="4"/>
      <c r="AM22" s="4"/>
      <c r="AN22" s="138" t="s">
        <v>8</v>
      </c>
      <c r="AO22" s="139"/>
      <c r="AP22" s="9"/>
      <c r="AQ22" s="9"/>
      <c r="AR22" s="9" t="s">
        <v>31</v>
      </c>
      <c r="AS22" s="30"/>
      <c r="AT22" s="69">
        <v>17</v>
      </c>
      <c r="AU22" s="4" t="str">
        <f>IF(Q7="G",N6,N7)</f>
        <v xml:space="preserve"> </v>
      </c>
      <c r="AV22" s="17" t="str">
        <f>IF(Q7="G",O6,O7)</f>
        <v xml:space="preserve"> </v>
      </c>
    </row>
    <row r="23" spans="1:48" x14ac:dyDescent="0.25">
      <c r="A23" s="24">
        <v>19</v>
      </c>
      <c r="B23" s="37"/>
      <c r="C23" s="119">
        <f>C18</f>
        <v>14</v>
      </c>
      <c r="D23" s="87">
        <f t="shared" si="3"/>
        <v>5</v>
      </c>
      <c r="E23" s="87">
        <f>E18</f>
        <v>4</v>
      </c>
      <c r="F23" s="87">
        <f>F22</f>
        <v>28</v>
      </c>
      <c r="G23" s="88">
        <f t="shared" si="1"/>
        <v>27</v>
      </c>
      <c r="H23" s="89" t="s">
        <v>39</v>
      </c>
      <c r="I23" s="90">
        <f t="shared" si="0"/>
        <v>29</v>
      </c>
      <c r="K23" s="126"/>
      <c r="L23" s="35">
        <f>L22</f>
        <v>2</v>
      </c>
      <c r="M23" s="34" t="s">
        <v>5</v>
      </c>
      <c r="N23" s="2" t="str">
        <f>IF(OR(A42&gt;0,A43&gt;0,A44&gt;0,A45&gt;0)," ",31)</f>
        <v xml:space="preserve"> </v>
      </c>
      <c r="O23" s="2" t="str">
        <f>IF(OR(A42&gt;0,A43&gt;0,A44&gt;0,A45&gt;0)," ",B35)</f>
        <v xml:space="preserve"> </v>
      </c>
      <c r="P23" s="65"/>
      <c r="Q23" s="106" t="str">
        <f>IF(P23&gt;0,IF(P23&gt;P22,"G"," ")," ")</f>
        <v xml:space="preserve"> </v>
      </c>
      <c r="R23" s="55"/>
      <c r="S23" s="35">
        <f>S22</f>
        <v>8</v>
      </c>
      <c r="T23" s="34" t="s">
        <v>5</v>
      </c>
      <c r="U23" s="2" t="str">
        <f>IF($A$42&gt;0,A19,IF(Q25="G",N25,N24))</f>
        <v xml:space="preserve"> </v>
      </c>
      <c r="V23" s="2" t="str">
        <f>IF($A$42&gt;0,B19,IF(Q25="G",O25,O24))</f>
        <v xml:space="preserve"> </v>
      </c>
      <c r="W23" s="65"/>
      <c r="X23" s="45" t="str">
        <f>IF(W23&gt;0,IF(W23&gt;W22,"G"," ")," ")</f>
        <v xml:space="preserve"> </v>
      </c>
      <c r="Y23" s="6"/>
      <c r="Z23" s="4"/>
      <c r="AA23" s="4"/>
      <c r="AB23" s="4"/>
      <c r="AC23" s="4"/>
      <c r="AD23" s="4"/>
      <c r="AE23" s="4"/>
      <c r="AF23" s="6"/>
      <c r="AG23" s="4"/>
      <c r="AH23" s="4"/>
      <c r="AI23" s="4"/>
      <c r="AJ23" s="4"/>
      <c r="AK23" s="4"/>
      <c r="AL23" s="4"/>
      <c r="AM23" s="4"/>
      <c r="AN23" s="25">
        <f>AN21+1</f>
        <v>29</v>
      </c>
      <c r="AO23" s="79" t="s">
        <v>4</v>
      </c>
      <c r="AP23" s="4">
        <f>IF(AL29="G",AI30,AI29)</f>
        <v>3</v>
      </c>
      <c r="AQ23" s="4" t="str">
        <f>IF(AL29="G",AJ30,AJ29)</f>
        <v>BOX Thomas</v>
      </c>
      <c r="AR23" s="97">
        <v>6</v>
      </c>
      <c r="AS23" s="81" t="str">
        <f>IF(AR23&gt;0,IF(AR23&gt;AR24,"G"," ")," ")</f>
        <v>G</v>
      </c>
      <c r="AT23" s="69">
        <f t="shared" ref="AT23:AT37" si="4">$AT$22</f>
        <v>17</v>
      </c>
      <c r="AU23" s="4" t="str">
        <f>IF(Q9="G",N8,N9)</f>
        <v xml:space="preserve"> </v>
      </c>
      <c r="AV23" s="17" t="str">
        <f>IF(Q9="G",O8,O9)</f>
        <v xml:space="preserve"> </v>
      </c>
    </row>
    <row r="24" spans="1:48" x14ac:dyDescent="0.25">
      <c r="A24" s="24">
        <v>20</v>
      </c>
      <c r="B24" s="37"/>
      <c r="C24" s="118">
        <f>C17</f>
        <v>13</v>
      </c>
      <c r="D24" s="82">
        <f t="shared" si="3"/>
        <v>4</v>
      </c>
      <c r="E24" s="82">
        <f>E17</f>
        <v>2</v>
      </c>
      <c r="F24" s="82">
        <f>F21</f>
        <v>27</v>
      </c>
      <c r="G24" s="52">
        <f t="shared" si="1"/>
        <v>27</v>
      </c>
      <c r="H24" s="18" t="s">
        <v>39</v>
      </c>
      <c r="I24" s="17">
        <f t="shared" si="0"/>
        <v>29</v>
      </c>
      <c r="K24" s="126"/>
      <c r="L24" s="49">
        <f>L33+1</f>
        <v>15</v>
      </c>
      <c r="M24" s="50" t="s">
        <v>4</v>
      </c>
      <c r="N24" s="4" t="str">
        <f>IF(OR(A42&gt;0,A43&gt;0,A44&gt;0,A45&gt;0)," ",15)</f>
        <v xml:space="preserve"> </v>
      </c>
      <c r="O24" s="4" t="str">
        <f>IF(OR(A42&gt;0,A43&gt;0,A44&gt;0,A45&gt;0)," ",B19)</f>
        <v xml:space="preserve"> </v>
      </c>
      <c r="P24" s="64"/>
      <c r="Q24" s="105" t="str">
        <f>IF(P24&gt;0,IF(P24&gt;P25,"G"," ")," ")</f>
        <v xml:space="preserve"> </v>
      </c>
      <c r="R24" s="55"/>
      <c r="S24" s="4"/>
      <c r="T24" s="4"/>
      <c r="U24" s="4"/>
      <c r="V24" s="4"/>
      <c r="W24" s="4"/>
      <c r="X24" s="18"/>
      <c r="Y24" s="6"/>
      <c r="Z24" s="4"/>
      <c r="AA24" s="4"/>
      <c r="AB24" s="4"/>
      <c r="AC24" s="4"/>
      <c r="AD24" s="4"/>
      <c r="AE24" s="18"/>
      <c r="AF24" s="6"/>
      <c r="AG24" s="4"/>
      <c r="AH24" s="4"/>
      <c r="AI24" s="4"/>
      <c r="AJ24" s="4"/>
      <c r="AK24" s="4"/>
      <c r="AL24" s="4"/>
      <c r="AM24" s="4"/>
      <c r="AN24" s="26">
        <f>AN23</f>
        <v>29</v>
      </c>
      <c r="AO24" s="78" t="s">
        <v>5</v>
      </c>
      <c r="AP24" s="2">
        <f>IF(AL14="G",AI13,AI14)</f>
        <v>4</v>
      </c>
      <c r="AQ24" s="2" t="str">
        <f>IF(AL14="G",AJ13,AJ14)</f>
        <v>Bye</v>
      </c>
      <c r="AR24" s="61">
        <v>0</v>
      </c>
      <c r="AS24" s="40" t="str">
        <f>IF(AR24&gt;0,IF(AR24&gt;AR23,"G"," ")," ")</f>
        <v xml:space="preserve"> </v>
      </c>
      <c r="AT24" s="69">
        <f t="shared" si="4"/>
        <v>17</v>
      </c>
      <c r="AU24" s="4" t="str">
        <f>IF(Q11="G",N10,N11)</f>
        <v xml:space="preserve"> </v>
      </c>
      <c r="AV24" s="17" t="str">
        <f>IF(Q11="G",O10,O11)</f>
        <v xml:space="preserve"> </v>
      </c>
    </row>
    <row r="25" spans="1:48" x14ac:dyDescent="0.25">
      <c r="A25" s="24">
        <v>21</v>
      </c>
      <c r="B25" s="37"/>
      <c r="C25" s="119">
        <f>C16</f>
        <v>12</v>
      </c>
      <c r="D25" s="87">
        <f t="shared" si="3"/>
        <v>3</v>
      </c>
      <c r="E25" s="87">
        <f>E24</f>
        <v>2</v>
      </c>
      <c r="F25" s="87">
        <f>F24</f>
        <v>27</v>
      </c>
      <c r="G25" s="88">
        <f t="shared" si="1"/>
        <v>27</v>
      </c>
      <c r="H25" s="89" t="s">
        <v>39</v>
      </c>
      <c r="I25" s="90">
        <f t="shared" si="0"/>
        <v>29</v>
      </c>
      <c r="K25" s="127"/>
      <c r="L25" s="35">
        <f>L24</f>
        <v>15</v>
      </c>
      <c r="M25" s="34" t="s">
        <v>5</v>
      </c>
      <c r="N25" s="2" t="str">
        <f>IF(OR(A42&gt;0,A43&gt;0,A44&gt;0,A45&gt;0)," ",18)</f>
        <v xml:space="preserve"> </v>
      </c>
      <c r="O25" s="2" t="str">
        <f>IF(OR(A42&gt;0,A43&gt;0,A44&gt;0,A45&gt;0)," ",B22)</f>
        <v xml:space="preserve"> </v>
      </c>
      <c r="P25" s="65"/>
      <c r="Q25" s="106" t="str">
        <f>IF(P25&gt;0,IF(P25&gt;P24,"G"," ")," ")</f>
        <v xml:space="preserve"> </v>
      </c>
      <c r="R25" s="56"/>
      <c r="S25" s="2"/>
      <c r="T25" s="2"/>
      <c r="U25" s="2"/>
      <c r="V25" s="2"/>
      <c r="W25" s="2"/>
      <c r="X25" s="2"/>
      <c r="Y25" s="7"/>
      <c r="Z25" s="50">
        <f>Z9+1</f>
        <v>3</v>
      </c>
      <c r="AA25" s="50" t="s">
        <v>4</v>
      </c>
      <c r="AB25" s="1" t="str">
        <f>IF(A43&gt;0,A6,IF(X23="G",U23,U22))</f>
        <v xml:space="preserve"> </v>
      </c>
      <c r="AC25" s="1" t="str">
        <f>IF(A43&gt;0,B6,IF(X23="G",V23,V22))</f>
        <v xml:space="preserve"> </v>
      </c>
      <c r="AD25" s="64"/>
      <c r="AE25" s="44" t="str">
        <f>IF(AD25&gt;0,IF(AD25&gt;AD26,"G"," ")," ")</f>
        <v xml:space="preserve"> </v>
      </c>
      <c r="AF25" s="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9">
        <f t="shared" si="4"/>
        <v>17</v>
      </c>
      <c r="AU25" s="4" t="str">
        <f>IF(Q13="G",N12,N13)</f>
        <v xml:space="preserve"> </v>
      </c>
      <c r="AV25" s="17" t="str">
        <f>IF(Q13="G",O12,O13)</f>
        <v xml:space="preserve"> </v>
      </c>
    </row>
    <row r="26" spans="1:48" x14ac:dyDescent="0.25">
      <c r="A26" s="24">
        <v>22</v>
      </c>
      <c r="B26" s="37"/>
      <c r="C26" s="118">
        <f>C15</f>
        <v>11</v>
      </c>
      <c r="D26" s="82">
        <f t="shared" si="3"/>
        <v>6</v>
      </c>
      <c r="E26" s="82">
        <f>E23</f>
        <v>4</v>
      </c>
      <c r="F26" s="82">
        <f>F23</f>
        <v>28</v>
      </c>
      <c r="G26" s="52">
        <f t="shared" si="1"/>
        <v>27</v>
      </c>
      <c r="H26" s="18" t="s">
        <v>39</v>
      </c>
      <c r="I26" s="17">
        <f t="shared" si="0"/>
        <v>29</v>
      </c>
      <c r="K26" s="125" t="s">
        <v>28</v>
      </c>
      <c r="L26" s="49">
        <f>L35+1</f>
        <v>7</v>
      </c>
      <c r="M26" s="50" t="s">
        <v>4</v>
      </c>
      <c r="N26" s="4" t="str">
        <f>IF(OR(A42&gt;0,A43&gt;0,A44&gt;0,A45&gt;0)," ",7)</f>
        <v xml:space="preserve"> </v>
      </c>
      <c r="O26" s="4" t="str">
        <f>IF(OR(A42&gt;0,A43&gt;0,A44&gt;0,A45&gt;0)," ",B11)</f>
        <v xml:space="preserve"> </v>
      </c>
      <c r="P26" s="64"/>
      <c r="Q26" s="105" t="str">
        <f>IF(P26&gt;0,IF(P26&gt;P27,"G"," ")," ")</f>
        <v xml:space="preserve"> </v>
      </c>
      <c r="R26" s="54"/>
      <c r="S26" s="49">
        <f>S34+1</f>
        <v>7</v>
      </c>
      <c r="T26" s="50" t="s">
        <v>4</v>
      </c>
      <c r="U26" s="1" t="str">
        <f>IF($A$42&gt;0,A11,IF(Q26="G",N26,N27))</f>
        <v xml:space="preserve"> </v>
      </c>
      <c r="V26" s="1" t="str">
        <f>IF($A$42&gt;0,B11,IF(Q26="G",O26,O27))</f>
        <v xml:space="preserve"> </v>
      </c>
      <c r="W26" s="64"/>
      <c r="X26" s="44" t="str">
        <f>IF(W26&gt;0,IF(W26&gt;W27,"G"," ")," ")</f>
        <v xml:space="preserve"> </v>
      </c>
      <c r="Y26" s="5"/>
      <c r="Z26" s="26">
        <f>Z25</f>
        <v>3</v>
      </c>
      <c r="AA26" s="34" t="s">
        <v>5</v>
      </c>
      <c r="AB26" s="2" t="str">
        <f>IF(A43&gt;0,A11,IF(X26="G",U26,U27))</f>
        <v xml:space="preserve"> </v>
      </c>
      <c r="AC26" s="2" t="str">
        <f>IF(A43&gt;0,B11,IF(X26="G",V26,V27))</f>
        <v xml:space="preserve"> </v>
      </c>
      <c r="AD26" s="65"/>
      <c r="AE26" s="45" t="str">
        <f>IF(AD26&gt;0,IF(AD26&gt;AD25,"G"," ")," ")</f>
        <v xml:space="preserve"> </v>
      </c>
      <c r="AF26" s="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9">
        <f t="shared" si="4"/>
        <v>17</v>
      </c>
      <c r="AU26" s="4" t="str">
        <f>IF(Q15="G",N14,N15)</f>
        <v xml:space="preserve"> </v>
      </c>
      <c r="AV26" s="17" t="str">
        <f>IF(Q15="G",O14,O15)</f>
        <v xml:space="preserve"> </v>
      </c>
    </row>
    <row r="27" spans="1:48" ht="16.5" thickBot="1" x14ac:dyDescent="0.3">
      <c r="A27" s="24">
        <v>23</v>
      </c>
      <c r="B27" s="37"/>
      <c r="C27" s="119">
        <f>C14</f>
        <v>10</v>
      </c>
      <c r="D27" s="87">
        <f t="shared" si="3"/>
        <v>7</v>
      </c>
      <c r="E27" s="87">
        <f>E22</f>
        <v>3</v>
      </c>
      <c r="F27" s="87">
        <f>F26</f>
        <v>28</v>
      </c>
      <c r="G27" s="88">
        <f t="shared" si="1"/>
        <v>27</v>
      </c>
      <c r="H27" s="89" t="s">
        <v>39</v>
      </c>
      <c r="I27" s="90">
        <f t="shared" si="0"/>
        <v>29</v>
      </c>
      <c r="K27" s="126"/>
      <c r="L27" s="35">
        <f>L26</f>
        <v>7</v>
      </c>
      <c r="M27" s="34" t="s">
        <v>5</v>
      </c>
      <c r="N27" s="2" t="str">
        <f>IF(OR(A42&gt;0,A43&gt;0,A44&gt;0,A45&gt;0)," ",26)</f>
        <v xml:space="preserve"> </v>
      </c>
      <c r="O27" s="2" t="str">
        <f>IF(OR(A42&gt;0,A43&gt;0,A44&gt;0,A45&gt;0)," ",B30)</f>
        <v xml:space="preserve"> </v>
      </c>
      <c r="P27" s="65"/>
      <c r="Q27" s="106" t="str">
        <f>IF(P27&gt;0,IF(P27&gt;P26,"G"," ")," ")</f>
        <v xml:space="preserve"> </v>
      </c>
      <c r="R27" s="55"/>
      <c r="S27" s="35">
        <f>S26</f>
        <v>7</v>
      </c>
      <c r="T27" s="34" t="s">
        <v>5</v>
      </c>
      <c r="U27" s="2" t="str">
        <f>IF($A$42&gt;0,A14,IF(Q29="G",N29,N28))</f>
        <v xml:space="preserve"> </v>
      </c>
      <c r="V27" s="2" t="str">
        <f>IF($A$42&gt;0,B14,IF(Q29="G",O29,O28))</f>
        <v xml:space="preserve"> </v>
      </c>
      <c r="W27" s="65"/>
      <c r="X27" s="45" t="str">
        <f>IF(W27&gt;0,IF(W27&gt;W26,"G"," ")," ")</f>
        <v xml:space="preserve"> </v>
      </c>
      <c r="Y27" s="6"/>
      <c r="Z27" s="4"/>
      <c r="AA27" s="4"/>
      <c r="AB27" s="4"/>
      <c r="AC27" s="4"/>
      <c r="AD27" s="4"/>
      <c r="AE27" s="18"/>
      <c r="AF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9">
        <f t="shared" si="4"/>
        <v>17</v>
      </c>
      <c r="AU27" s="4" t="str">
        <f>IF(Q17="G",N16,N17)</f>
        <v xml:space="preserve"> </v>
      </c>
      <c r="AV27" s="17" t="str">
        <f>IF(Q17="G",O16,O17)</f>
        <v xml:space="preserve"> </v>
      </c>
    </row>
    <row r="28" spans="1:48" ht="16.5" thickBot="1" x14ac:dyDescent="0.3">
      <c r="A28" s="24">
        <v>24</v>
      </c>
      <c r="B28" s="37"/>
      <c r="C28" s="118">
        <f>C13</f>
        <v>9</v>
      </c>
      <c r="D28" s="82">
        <f t="shared" si="3"/>
        <v>2</v>
      </c>
      <c r="E28" s="82">
        <f>E20</f>
        <v>1</v>
      </c>
      <c r="F28" s="82">
        <f>F25</f>
        <v>27</v>
      </c>
      <c r="G28" s="52">
        <f t="shared" si="1"/>
        <v>27</v>
      </c>
      <c r="H28" s="18" t="s">
        <v>39</v>
      </c>
      <c r="I28" s="17">
        <f t="shared" si="0"/>
        <v>29</v>
      </c>
      <c r="K28" s="126"/>
      <c r="L28" s="49">
        <f>L15+1</f>
        <v>10</v>
      </c>
      <c r="M28" s="50" t="s">
        <v>4</v>
      </c>
      <c r="N28" s="4" t="str">
        <f>IF(OR(A42&gt;0,A43&gt;0,A44&gt;0,A45&gt;0)," ",10)</f>
        <v xml:space="preserve"> </v>
      </c>
      <c r="O28" s="4" t="str">
        <f>IF(OR(A42&gt;0,A43&gt;0,A44&gt;0,A45&gt;0)," ",B14)</f>
        <v xml:space="preserve"> </v>
      </c>
      <c r="P28" s="64"/>
      <c r="Q28" s="105" t="str">
        <f>IF(P28&gt;0,IF(P28&gt;P29,"G"," ")," ")</f>
        <v xml:space="preserve"> </v>
      </c>
      <c r="R28" s="55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18"/>
      <c r="AF28" s="6"/>
      <c r="AG28" s="8" t="s">
        <v>6</v>
      </c>
      <c r="AH28" s="9"/>
      <c r="AI28" s="9" t="s">
        <v>1</v>
      </c>
      <c r="AJ28" s="9" t="s">
        <v>0</v>
      </c>
      <c r="AK28" s="9" t="s">
        <v>31</v>
      </c>
      <c r="AL28" s="10" t="s">
        <v>3</v>
      </c>
      <c r="AM28" s="4"/>
      <c r="AN28" s="4"/>
      <c r="AO28" s="4"/>
      <c r="AP28" s="4"/>
      <c r="AQ28" s="4"/>
      <c r="AR28" s="4"/>
      <c r="AS28" s="4"/>
      <c r="AT28" s="69">
        <f t="shared" si="4"/>
        <v>17</v>
      </c>
      <c r="AU28" s="4" t="str">
        <f>IF(Q19="G",N18,N19)</f>
        <v xml:space="preserve"> </v>
      </c>
      <c r="AV28" s="17" t="str">
        <f>IF(Q19="G",O18,O19)</f>
        <v xml:space="preserve"> </v>
      </c>
    </row>
    <row r="29" spans="1:48" x14ac:dyDescent="0.25">
      <c r="A29" s="24">
        <v>25</v>
      </c>
      <c r="B29" s="37"/>
      <c r="C29" s="119">
        <f>C12</f>
        <v>8</v>
      </c>
      <c r="D29" s="87">
        <f>D12</f>
        <v>2</v>
      </c>
      <c r="E29" s="87">
        <f>E28</f>
        <v>1</v>
      </c>
      <c r="F29" s="87">
        <f>F28</f>
        <v>27</v>
      </c>
      <c r="G29" s="88">
        <f t="shared" si="1"/>
        <v>27</v>
      </c>
      <c r="H29" s="89" t="s">
        <v>39</v>
      </c>
      <c r="I29" s="90">
        <f t="shared" si="0"/>
        <v>29</v>
      </c>
      <c r="K29" s="127"/>
      <c r="L29" s="35">
        <f>L28</f>
        <v>10</v>
      </c>
      <c r="M29" s="34" t="s">
        <v>5</v>
      </c>
      <c r="N29" s="2" t="str">
        <f>IF(OR(A42&gt;0,A43&gt;0,A44&gt;0,A45&gt;0)," ",23)</f>
        <v xml:space="preserve"> </v>
      </c>
      <c r="O29" s="2" t="str">
        <f>IF(OR(A42&gt;0,A43&gt;0,A44&gt;0,A45&gt;0)," ",B27)</f>
        <v xml:space="preserve"> </v>
      </c>
      <c r="P29" s="65"/>
      <c r="Q29" s="106" t="str">
        <f>IF(P29&gt;0,IF(P29&gt;P28,"G"," ")," ")</f>
        <v xml:space="preserve"> </v>
      </c>
      <c r="R29" s="56"/>
      <c r="S29" s="2"/>
      <c r="T29" s="2"/>
      <c r="U29" s="2"/>
      <c r="V29" s="2"/>
      <c r="W29" s="2"/>
      <c r="X29" s="31"/>
      <c r="Y29" s="7"/>
      <c r="Z29" s="2"/>
      <c r="AA29" s="2"/>
      <c r="AB29" s="2"/>
      <c r="AC29" s="2"/>
      <c r="AD29" s="2"/>
      <c r="AE29" s="31"/>
      <c r="AF29" s="7"/>
      <c r="AG29" s="25">
        <f>AG13+1</f>
        <v>28</v>
      </c>
      <c r="AH29" s="77" t="s">
        <v>4</v>
      </c>
      <c r="AI29" s="4">
        <f>IF(A44&gt;0,A6,IF(AE25="G",AB25,AB26))</f>
        <v>2</v>
      </c>
      <c r="AJ29" s="4" t="str">
        <f>IF(A44&gt;0,B6,IF(AE25="G",AC25,AC26))</f>
        <v>MAGGI Bastien</v>
      </c>
      <c r="AK29" s="95">
        <v>6</v>
      </c>
      <c r="AL29" s="48" t="str">
        <f>IF(AK29&gt;0,IF(AK29&gt;AK30,"G"," ")," ")</f>
        <v>G</v>
      </c>
      <c r="AM29" s="4"/>
      <c r="AN29" s="4"/>
      <c r="AO29" s="4"/>
      <c r="AP29" s="4"/>
      <c r="AQ29" s="4"/>
      <c r="AR29" s="4"/>
      <c r="AS29" s="4"/>
      <c r="AT29" s="69">
        <f t="shared" si="4"/>
        <v>17</v>
      </c>
      <c r="AU29" s="4" t="str">
        <f>IF(Q21="G",N20,N21)</f>
        <v xml:space="preserve"> </v>
      </c>
      <c r="AV29" s="17" t="str">
        <f>IF(Q21="G",O20,O21)</f>
        <v xml:space="preserve"> </v>
      </c>
    </row>
    <row r="30" spans="1:48" x14ac:dyDescent="0.25">
      <c r="A30" s="24">
        <v>26</v>
      </c>
      <c r="B30" s="37"/>
      <c r="C30" s="118">
        <f>C11</f>
        <v>7</v>
      </c>
      <c r="D30" s="82">
        <f>D27</f>
        <v>7</v>
      </c>
      <c r="E30" s="82">
        <f>E27</f>
        <v>3</v>
      </c>
      <c r="F30" s="82">
        <f>F27</f>
        <v>28</v>
      </c>
      <c r="G30" s="52">
        <f t="shared" si="1"/>
        <v>27</v>
      </c>
      <c r="H30" s="18" t="s">
        <v>39</v>
      </c>
      <c r="I30" s="17">
        <f t="shared" si="0"/>
        <v>29</v>
      </c>
      <c r="K30" s="128" t="s">
        <v>29</v>
      </c>
      <c r="L30" s="49">
        <f>L23+1</f>
        <v>3</v>
      </c>
      <c r="M30" s="50" t="s">
        <v>4</v>
      </c>
      <c r="N30" s="4" t="str">
        <f>IF(OR(A42&gt;0,A43&gt;0,A44&gt;0,A45&gt;0)," ",3)</f>
        <v xml:space="preserve"> </v>
      </c>
      <c r="O30" s="4" t="str">
        <f>IF(OR(A42&gt;0,A43&gt;0,A44&gt;0,A45&gt;0)," ",B7)</f>
        <v xml:space="preserve"> </v>
      </c>
      <c r="P30" s="66"/>
      <c r="Q30" s="107" t="str">
        <f>IF(P30&gt;0,IF(P30&gt;P31,"G"," ")," ")</f>
        <v xml:space="preserve"> </v>
      </c>
      <c r="R30" s="54"/>
      <c r="S30" s="49">
        <f>S10+1</f>
        <v>5</v>
      </c>
      <c r="T30" s="50" t="s">
        <v>4</v>
      </c>
      <c r="U30" s="1" t="str">
        <f>IF($A$42&gt;0,A7,IF(Q30="G",N30,N31))</f>
        <v xml:space="preserve"> </v>
      </c>
      <c r="V30" s="1" t="str">
        <f>IF($A$42&gt;0,B7,IF(Q30="G",O30,O31))</f>
        <v xml:space="preserve"> </v>
      </c>
      <c r="W30" s="66"/>
      <c r="X30" s="46" t="str">
        <f>IF(W30&gt;0,IF(W30&gt;W31,"G"," ")," ")</f>
        <v xml:space="preserve"> </v>
      </c>
      <c r="Y30" s="5"/>
      <c r="Z30" s="51"/>
      <c r="AA30" s="1"/>
      <c r="AB30" s="1"/>
      <c r="AC30" s="1"/>
      <c r="AD30" s="1"/>
      <c r="AE30" s="1"/>
      <c r="AF30" s="5"/>
      <c r="AG30" s="26">
        <f>AG29</f>
        <v>28</v>
      </c>
      <c r="AH30" s="78" t="s">
        <v>5</v>
      </c>
      <c r="AI30" s="2">
        <f>IF(A44&gt;0,A7,IF(AE33="G",AB33,AB34))</f>
        <v>3</v>
      </c>
      <c r="AJ30" s="2" t="str">
        <f>IF(A44&gt;0,B7,IF(AE33="G",AC33,AC34))</f>
        <v>BOX Thomas</v>
      </c>
      <c r="AK30" s="67">
        <v>2</v>
      </c>
      <c r="AL30" s="47" t="str">
        <f>IF(AK30&gt;0,IF(AK30&gt;AK29,"G"," ")," ")</f>
        <v xml:space="preserve"> </v>
      </c>
      <c r="AM30" s="4"/>
      <c r="AN30" s="4"/>
      <c r="AO30" s="4"/>
      <c r="AP30" s="4"/>
      <c r="AQ30" s="4"/>
      <c r="AR30" s="4"/>
      <c r="AS30" s="4"/>
      <c r="AT30" s="69">
        <f t="shared" si="4"/>
        <v>17</v>
      </c>
      <c r="AU30" s="4" t="str">
        <f>IF(Q23="G",N22,N23)</f>
        <v xml:space="preserve"> </v>
      </c>
      <c r="AV30" s="17" t="str">
        <f>IF(Q23="G",O22,O23)</f>
        <v xml:space="preserve"> </v>
      </c>
    </row>
    <row r="31" spans="1:48" x14ac:dyDescent="0.25">
      <c r="A31" s="24">
        <v>27</v>
      </c>
      <c r="B31" s="37"/>
      <c r="C31" s="119">
        <f>C10</f>
        <v>6</v>
      </c>
      <c r="D31" s="87">
        <f>D26</f>
        <v>6</v>
      </c>
      <c r="E31" s="87">
        <f>E23</f>
        <v>4</v>
      </c>
      <c r="F31" s="87">
        <f>F30</f>
        <v>28</v>
      </c>
      <c r="G31" s="88">
        <f t="shared" si="1"/>
        <v>27</v>
      </c>
      <c r="H31" s="89" t="s">
        <v>39</v>
      </c>
      <c r="I31" s="90">
        <f t="shared" si="0"/>
        <v>29</v>
      </c>
      <c r="K31" s="129"/>
      <c r="L31" s="35">
        <f>L30</f>
        <v>3</v>
      </c>
      <c r="M31" s="34" t="s">
        <v>5</v>
      </c>
      <c r="N31" s="2" t="str">
        <f>IF(OR(A42&gt;0,A43&gt;0,A44&gt;0,A45&gt;0)," ",30)</f>
        <v xml:space="preserve"> </v>
      </c>
      <c r="O31" s="2" t="str">
        <f>IF(OR(A42&gt;0,A43&gt;0,A44&gt;0,A45&gt;0)," ",B34)</f>
        <v xml:space="preserve"> </v>
      </c>
      <c r="P31" s="67"/>
      <c r="Q31" s="108" t="str">
        <f>IF(P31&gt;0,IF(P31&gt;P30,"G"," ")," ")</f>
        <v xml:space="preserve"> </v>
      </c>
      <c r="R31" s="55"/>
      <c r="S31" s="35">
        <f>S30</f>
        <v>5</v>
      </c>
      <c r="T31" s="34" t="s">
        <v>5</v>
      </c>
      <c r="U31" s="2" t="str">
        <f>IF($A$42&gt;0,A18,IF(Q33="G",N33,N32))</f>
        <v xml:space="preserve"> </v>
      </c>
      <c r="V31" s="2" t="str">
        <f>IF($A$42&gt;0,B18,IF(Q33="G",O33,O32))</f>
        <v xml:space="preserve"> </v>
      </c>
      <c r="W31" s="67"/>
      <c r="X31" s="47" t="str">
        <f>IF(W31&gt;0,IF(W31&gt;W30,"G"," ")," ")</f>
        <v xml:space="preserve"> </v>
      </c>
      <c r="Y31" s="6"/>
      <c r="Z31" s="52"/>
      <c r="AA31" s="4"/>
      <c r="AB31" s="4"/>
      <c r="AC31" s="4"/>
      <c r="AD31" s="4"/>
      <c r="AE31" s="4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69">
        <f t="shared" si="4"/>
        <v>17</v>
      </c>
      <c r="AU31" s="4" t="str">
        <f>IF(Q25="G",N24,N25)</f>
        <v xml:space="preserve"> </v>
      </c>
      <c r="AV31" s="17" t="str">
        <f>IF(Q25="G",O24,O25)</f>
        <v xml:space="preserve"> </v>
      </c>
    </row>
    <row r="32" spans="1:48" x14ac:dyDescent="0.25">
      <c r="A32" s="24">
        <v>28</v>
      </c>
      <c r="B32" s="37"/>
      <c r="C32" s="118">
        <f>C9</f>
        <v>5</v>
      </c>
      <c r="D32" s="82">
        <f>D9</f>
        <v>3</v>
      </c>
      <c r="E32" s="82">
        <f>E25</f>
        <v>2</v>
      </c>
      <c r="F32" s="82">
        <f>F29</f>
        <v>27</v>
      </c>
      <c r="G32" s="52">
        <f t="shared" si="1"/>
        <v>27</v>
      </c>
      <c r="H32" s="18" t="s">
        <v>39</v>
      </c>
      <c r="I32" s="17">
        <f t="shared" si="0"/>
        <v>29</v>
      </c>
      <c r="K32" s="129"/>
      <c r="L32" s="49">
        <f>L11+1</f>
        <v>14</v>
      </c>
      <c r="M32" s="50" t="s">
        <v>4</v>
      </c>
      <c r="N32" s="4" t="str">
        <f>IF(OR(A42&gt;0,A43&gt;0,A44&gt;0,A45&gt;0)," ",14)</f>
        <v xml:space="preserve"> </v>
      </c>
      <c r="O32" s="4" t="str">
        <f>IF(OR(A42&gt;0,A43&gt;0,A44&gt;0,A45&gt;0)," ",B18)</f>
        <v xml:space="preserve"> </v>
      </c>
      <c r="P32" s="66"/>
      <c r="Q32" s="107" t="str">
        <f>IF(P32&gt;0,IF(P32&gt;P33,"G"," ")," ")</f>
        <v xml:space="preserve"> </v>
      </c>
      <c r="R32" s="55"/>
      <c r="S32" s="4"/>
      <c r="T32" s="4"/>
      <c r="U32" s="4"/>
      <c r="V32" s="4"/>
      <c r="W32" s="4"/>
      <c r="X32" s="18"/>
      <c r="Y32" s="6"/>
      <c r="Z32" s="52"/>
      <c r="AA32" s="4"/>
      <c r="AB32" s="4"/>
      <c r="AC32" s="4"/>
      <c r="AD32" s="4"/>
      <c r="AE32" s="18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9">
        <f t="shared" si="4"/>
        <v>17</v>
      </c>
      <c r="AU32" s="4" t="str">
        <f>IF(Q27="G",N26,N27)</f>
        <v xml:space="preserve"> </v>
      </c>
      <c r="AV32" s="17" t="str">
        <f>IF(Q27="G",O26,O27)</f>
        <v xml:space="preserve"> </v>
      </c>
    </row>
    <row r="33" spans="1:48" x14ac:dyDescent="0.25">
      <c r="A33" s="24">
        <v>29</v>
      </c>
      <c r="B33" s="37"/>
      <c r="C33" s="119">
        <f>C8</f>
        <v>4</v>
      </c>
      <c r="D33" s="87">
        <f>D8</f>
        <v>4</v>
      </c>
      <c r="E33" s="87">
        <f>E25</f>
        <v>2</v>
      </c>
      <c r="F33" s="87">
        <f>F32</f>
        <v>27</v>
      </c>
      <c r="G33" s="88">
        <f t="shared" si="1"/>
        <v>27</v>
      </c>
      <c r="H33" s="89" t="s">
        <v>39</v>
      </c>
      <c r="I33" s="90">
        <f t="shared" si="0"/>
        <v>29</v>
      </c>
      <c r="K33" s="130"/>
      <c r="L33" s="35">
        <f>L32</f>
        <v>14</v>
      </c>
      <c r="M33" s="34" t="s">
        <v>5</v>
      </c>
      <c r="N33" s="2" t="str">
        <f>IF(OR(A42&gt;0,A43&gt;0,A44&gt;0,A45&gt;0)," ",19)</f>
        <v xml:space="preserve"> </v>
      </c>
      <c r="O33" s="2" t="str">
        <f>IF(OR(A42&gt;0,A43&gt;0,A44&gt;0,A45&gt;0)," ",B23)</f>
        <v xml:space="preserve"> </v>
      </c>
      <c r="P33" s="67"/>
      <c r="Q33" s="108" t="str">
        <f>IF(P33&gt;0,IF(P33&gt;P32,"G"," ")," ")</f>
        <v xml:space="preserve"> </v>
      </c>
      <c r="R33" s="56"/>
      <c r="S33" s="2"/>
      <c r="T33" s="2"/>
      <c r="U33" s="2"/>
      <c r="V33" s="2"/>
      <c r="W33" s="2"/>
      <c r="X33" s="2"/>
      <c r="Y33" s="7"/>
      <c r="Z33" s="27">
        <f>Z25+1</f>
        <v>4</v>
      </c>
      <c r="AA33" s="50" t="s">
        <v>4</v>
      </c>
      <c r="AB33" s="1" t="str">
        <f>IF(A43&gt;0,A7,IF(X30="G",U30,U31))</f>
        <v xml:space="preserve"> </v>
      </c>
      <c r="AC33" s="1" t="str">
        <f>IF(A43&gt;0,B7,IF(X30="G",V30,V31))</f>
        <v xml:space="preserve"> </v>
      </c>
      <c r="AD33" s="66"/>
      <c r="AE33" s="46" t="str">
        <f>IF(AD33&gt;0,IF(AD33&gt;AD34,"G"," ")," ")</f>
        <v xml:space="preserve"> </v>
      </c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9">
        <f t="shared" si="4"/>
        <v>17</v>
      </c>
      <c r="AU33" s="4" t="str">
        <f>IF(Q29="G",N28,N29)</f>
        <v xml:space="preserve"> </v>
      </c>
      <c r="AV33" s="17" t="str">
        <f>IF(Q29="G",O28,O29)</f>
        <v xml:space="preserve"> </v>
      </c>
    </row>
    <row r="34" spans="1:48" x14ac:dyDescent="0.25">
      <c r="A34" s="24">
        <v>30</v>
      </c>
      <c r="B34" s="37"/>
      <c r="C34" s="118">
        <f>C7</f>
        <v>3</v>
      </c>
      <c r="D34" s="82">
        <f>D7</f>
        <v>5</v>
      </c>
      <c r="E34" s="82">
        <f>E23</f>
        <v>4</v>
      </c>
      <c r="F34" s="82">
        <f>F31</f>
        <v>28</v>
      </c>
      <c r="G34" s="52">
        <f t="shared" si="1"/>
        <v>27</v>
      </c>
      <c r="H34" s="18" t="s">
        <v>39</v>
      </c>
      <c r="I34" s="17">
        <f t="shared" si="0"/>
        <v>29</v>
      </c>
      <c r="K34" s="128" t="s">
        <v>30</v>
      </c>
      <c r="L34" s="49">
        <f>L9+1</f>
        <v>6</v>
      </c>
      <c r="M34" s="50" t="s">
        <v>4</v>
      </c>
      <c r="N34" s="4" t="str">
        <f>IF(OR(A42&gt;0,A43&gt;0,A44&gt;0,A45&gt;0)," ",6)</f>
        <v xml:space="preserve"> </v>
      </c>
      <c r="O34" s="4" t="str">
        <f>IF(OR(A42&gt;0,A43&gt;0,A44&gt;0,A45&gt;0)," ",B10)</f>
        <v xml:space="preserve"> </v>
      </c>
      <c r="P34" s="66"/>
      <c r="Q34" s="107" t="str">
        <f>IF(P34&gt;0,IF(P34&gt;P35,"G"," ")," ")</f>
        <v xml:space="preserve"> </v>
      </c>
      <c r="R34" s="54"/>
      <c r="S34" s="49">
        <f>S30+1</f>
        <v>6</v>
      </c>
      <c r="T34" s="50" t="s">
        <v>4</v>
      </c>
      <c r="U34" s="1" t="str">
        <f>IF($A$42&gt;0,A10,IF(Q34="G",N34,N35))</f>
        <v xml:space="preserve"> </v>
      </c>
      <c r="V34" s="1" t="str">
        <f>IF($A$42&gt;0,B10,IF(Q34="G",O34,O35))</f>
        <v xml:space="preserve"> </v>
      </c>
      <c r="W34" s="66"/>
      <c r="X34" s="46" t="str">
        <f>IF(W34&gt;0,IF(W34&gt;W35,"G"," ")," ")</f>
        <v xml:space="preserve"> </v>
      </c>
      <c r="Y34" s="5"/>
      <c r="Z34" s="26">
        <f>Z33</f>
        <v>4</v>
      </c>
      <c r="AA34" s="34" t="s">
        <v>5</v>
      </c>
      <c r="AB34" s="2" t="str">
        <f>IF(A43&gt;0,A10,IF(X35="G",U35,U34))</f>
        <v xml:space="preserve"> </v>
      </c>
      <c r="AC34" s="2" t="str">
        <f>IF(A43&gt;0,B10,IF(X35="G",V35,V34))</f>
        <v xml:space="preserve"> </v>
      </c>
      <c r="AD34" s="67"/>
      <c r="AE34" s="47" t="str">
        <f>IF(AD34&gt;0,IF(AD34&gt;AD33,"G"," ")," ")</f>
        <v xml:space="preserve"> </v>
      </c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>
        <f t="shared" si="4"/>
        <v>17</v>
      </c>
      <c r="AU34" s="4" t="str">
        <f>IF(Q31="G",N30,N31)</f>
        <v xml:space="preserve"> </v>
      </c>
      <c r="AV34" s="17" t="str">
        <f>IF(Q31="G",O30,O31)</f>
        <v xml:space="preserve"> </v>
      </c>
    </row>
    <row r="35" spans="1:48" x14ac:dyDescent="0.25">
      <c r="A35" s="24">
        <v>31</v>
      </c>
      <c r="B35" s="37"/>
      <c r="C35" s="119">
        <f>C6</f>
        <v>2</v>
      </c>
      <c r="D35" s="87">
        <f>D6</f>
        <v>8</v>
      </c>
      <c r="E35" s="87">
        <f>E30</f>
        <v>3</v>
      </c>
      <c r="F35" s="87">
        <f>F34</f>
        <v>28</v>
      </c>
      <c r="G35" s="88">
        <f t="shared" si="1"/>
        <v>27</v>
      </c>
      <c r="H35" s="89" t="s">
        <v>39</v>
      </c>
      <c r="I35" s="90">
        <f t="shared" si="0"/>
        <v>29</v>
      </c>
      <c r="K35" s="129"/>
      <c r="L35" s="35">
        <f>L34</f>
        <v>6</v>
      </c>
      <c r="M35" s="34" t="s">
        <v>5</v>
      </c>
      <c r="N35" s="2" t="str">
        <f>IF(OR(A42&gt;0,A43&gt;0,A44&gt;0,A45&gt;0)," ",27)</f>
        <v xml:space="preserve"> </v>
      </c>
      <c r="O35" s="2" t="str">
        <f>IF(OR(A42&gt;0,A43&gt;0,A44&gt;0,A45&gt;0)," ",B31)</f>
        <v xml:space="preserve"> </v>
      </c>
      <c r="P35" s="67"/>
      <c r="Q35" s="108" t="str">
        <f>IF(P35&gt;0,IF(P35&gt;P34,"G"," ")," ")</f>
        <v xml:space="preserve"> </v>
      </c>
      <c r="R35" s="55"/>
      <c r="S35" s="35">
        <f>S34</f>
        <v>6</v>
      </c>
      <c r="T35" s="34" t="s">
        <v>5</v>
      </c>
      <c r="U35" s="2" t="str">
        <f>IF($A$42&gt;0,A15,IF(Q37="G",N37,N36))</f>
        <v xml:space="preserve"> </v>
      </c>
      <c r="V35" s="2" t="str">
        <f>IF($A$42&gt;0,B15,IF(Q37="G",O37,O36))</f>
        <v xml:space="preserve"> </v>
      </c>
      <c r="W35" s="67"/>
      <c r="X35" s="47" t="str">
        <f>IF(W35&gt;0,IF(W35&gt;W34,"G"," ")," ")</f>
        <v xml:space="preserve"> </v>
      </c>
      <c r="Y35" s="6"/>
      <c r="Z35" s="52"/>
      <c r="AA35" s="4"/>
      <c r="AB35" s="4"/>
      <c r="AC35" s="4"/>
      <c r="AD35" s="4"/>
      <c r="AE35" s="18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9">
        <f t="shared" si="4"/>
        <v>17</v>
      </c>
      <c r="AU35" s="4" t="str">
        <f>IF(Q33="G",N32,N33)</f>
        <v xml:space="preserve"> </v>
      </c>
      <c r="AV35" s="17" t="str">
        <f>IF(Q33="G",O32,O33)</f>
        <v xml:space="preserve"> </v>
      </c>
    </row>
    <row r="36" spans="1:48" ht="16.5" thickBot="1" x14ac:dyDescent="0.3">
      <c r="A36" s="29">
        <v>32</v>
      </c>
      <c r="B36" s="38"/>
      <c r="C36" s="120">
        <f>C5</f>
        <v>1</v>
      </c>
      <c r="D36" s="85">
        <f>D5</f>
        <v>1</v>
      </c>
      <c r="E36" s="85">
        <f>E29</f>
        <v>1</v>
      </c>
      <c r="F36" s="85">
        <f>F33</f>
        <v>27</v>
      </c>
      <c r="G36" s="86">
        <f t="shared" si="1"/>
        <v>27</v>
      </c>
      <c r="H36" s="32" t="s">
        <v>39</v>
      </c>
      <c r="I36" s="22">
        <f t="shared" si="0"/>
        <v>29</v>
      </c>
      <c r="K36" s="129"/>
      <c r="L36" s="49">
        <f>L29+1</f>
        <v>11</v>
      </c>
      <c r="M36" s="50" t="s">
        <v>4</v>
      </c>
      <c r="N36" s="4" t="str">
        <f>IF(OR(A42&gt;0,A43&gt;0,A44&gt;0,A45&gt;0)," ",11)</f>
        <v xml:space="preserve"> </v>
      </c>
      <c r="O36" s="4" t="str">
        <f>IF(OR(A42&gt;0,A43&gt;0,A44&gt;0,A45&gt;0)," ",B15)</f>
        <v xml:space="preserve"> </v>
      </c>
      <c r="P36" s="66"/>
      <c r="Q36" s="107" t="str">
        <f>IF(P36&gt;0,IF(P36&gt;P37,"G"," ")," ")</f>
        <v xml:space="preserve"> </v>
      </c>
      <c r="R36" s="55"/>
      <c r="S36" s="4"/>
      <c r="T36" s="4"/>
      <c r="U36" s="4"/>
      <c r="V36" s="4"/>
      <c r="W36" s="4"/>
      <c r="X36" s="4"/>
      <c r="Y36" s="6"/>
      <c r="Z36" s="52"/>
      <c r="AA36" s="4"/>
      <c r="AB36" s="4"/>
      <c r="AC36" s="4"/>
      <c r="AD36" s="4"/>
      <c r="AE36" s="18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69">
        <f t="shared" si="4"/>
        <v>17</v>
      </c>
      <c r="AU36" s="4" t="str">
        <f>IF(Q35="G",N34,N35)</f>
        <v xml:space="preserve"> </v>
      </c>
      <c r="AV36" s="17" t="str">
        <f>IF(Q35="G",O34,O35)</f>
        <v xml:space="preserve"> </v>
      </c>
    </row>
    <row r="37" spans="1:48" ht="16.5" thickBot="1" x14ac:dyDescent="0.3">
      <c r="K37" s="131"/>
      <c r="L37" s="109">
        <f>L36</f>
        <v>11</v>
      </c>
      <c r="M37" s="71" t="s">
        <v>5</v>
      </c>
      <c r="N37" s="21" t="str">
        <f>IF(OR(A42&gt;0,A43&gt;0,A44&gt;0,A45&gt;0)," ",22)</f>
        <v xml:space="preserve"> </v>
      </c>
      <c r="O37" s="21" t="str">
        <f>IF(OR(A42&gt;0,A43&gt;0,A44&gt;0,A45&gt;0)," ",B26)</f>
        <v xml:space="preserve"> </v>
      </c>
      <c r="P37" s="74"/>
      <c r="Q37" s="110" t="str">
        <f>IF(P37&gt;0,IF(P37&gt;P36,"G"," ")," ")</f>
        <v xml:space="preserve"> </v>
      </c>
      <c r="R37" s="57"/>
      <c r="S37" s="21"/>
      <c r="T37" s="21"/>
      <c r="U37" s="21"/>
      <c r="V37" s="21"/>
      <c r="W37" s="21"/>
      <c r="X37" s="21"/>
      <c r="Y37" s="23"/>
      <c r="Z37" s="86"/>
      <c r="AA37" s="21"/>
      <c r="AB37" s="21"/>
      <c r="AC37" s="21"/>
      <c r="AD37" s="21"/>
      <c r="AE37" s="32"/>
      <c r="AF37" s="2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111">
        <f t="shared" si="4"/>
        <v>17</v>
      </c>
      <c r="AU37" s="21" t="str">
        <f>IF(Q37="G",N36,N37)</f>
        <v xml:space="preserve"> </v>
      </c>
      <c r="AV37" s="22" t="str">
        <f>IF(Q37="G",O36,O37)</f>
        <v xml:space="preserve"> </v>
      </c>
    </row>
    <row r="40" spans="1:48" ht="39.950000000000003" customHeight="1" thickBot="1" x14ac:dyDescent="0.3">
      <c r="A40" s="132" t="s">
        <v>41</v>
      </c>
      <c r="B40" s="132"/>
      <c r="C40" s="132" t="s">
        <v>42</v>
      </c>
      <c r="D40" s="133"/>
      <c r="E40" s="133"/>
    </row>
    <row r="41" spans="1:48" ht="16.5" thickBot="1" x14ac:dyDescent="0.3">
      <c r="A41" s="121"/>
      <c r="B41" s="113" t="s">
        <v>36</v>
      </c>
      <c r="C41" s="122"/>
      <c r="D41" s="123"/>
      <c r="E41" s="124"/>
    </row>
    <row r="42" spans="1:48" ht="16.5" thickBot="1" x14ac:dyDescent="0.3">
      <c r="A42" s="68"/>
      <c r="B42" s="114" t="s">
        <v>32</v>
      </c>
      <c r="C42" s="122"/>
      <c r="D42" s="123"/>
      <c r="E42" s="124"/>
    </row>
    <row r="43" spans="1:48" ht="16.5" thickBot="1" x14ac:dyDescent="0.3">
      <c r="A43" s="68"/>
      <c r="B43" s="115" t="s">
        <v>33</v>
      </c>
      <c r="C43" s="122"/>
      <c r="D43" s="123"/>
      <c r="E43" s="124"/>
    </row>
    <row r="44" spans="1:48" ht="16.5" thickBot="1" x14ac:dyDescent="0.3">
      <c r="A44" s="68" t="s">
        <v>43</v>
      </c>
      <c r="B44" s="115" t="s">
        <v>34</v>
      </c>
      <c r="C44" s="122">
        <v>27</v>
      </c>
      <c r="D44" s="123"/>
      <c r="E44" s="124"/>
    </row>
    <row r="45" spans="1:48" ht="16.5" thickBot="1" x14ac:dyDescent="0.3">
      <c r="A45" s="68"/>
      <c r="B45" s="116" t="s">
        <v>7</v>
      </c>
      <c r="C45" s="122"/>
      <c r="D45" s="123"/>
      <c r="E45" s="124"/>
    </row>
    <row r="47" spans="1:48" x14ac:dyDescent="0.25">
      <c r="A47" t="s">
        <v>11</v>
      </c>
      <c r="B47" t="s">
        <v>12</v>
      </c>
      <c r="C47" t="s">
        <v>13</v>
      </c>
    </row>
    <row r="48" spans="1:48" x14ac:dyDescent="0.25">
      <c r="A48" t="s">
        <v>14</v>
      </c>
      <c r="B48" t="s">
        <v>15</v>
      </c>
      <c r="C48" t="s">
        <v>16</v>
      </c>
    </row>
  </sheetData>
  <mergeCells count="30">
    <mergeCell ref="C3:I3"/>
    <mergeCell ref="G4:I4"/>
    <mergeCell ref="L4:Q4"/>
    <mergeCell ref="S4:X4"/>
    <mergeCell ref="Z4:AE4"/>
    <mergeCell ref="AN18:AS18"/>
    <mergeCell ref="AN19:AO19"/>
    <mergeCell ref="K22:K25"/>
    <mergeCell ref="AN22:AO22"/>
    <mergeCell ref="AN5:AR5"/>
    <mergeCell ref="K6:K9"/>
    <mergeCell ref="AP8:AP10"/>
    <mergeCell ref="AO9:AO10"/>
    <mergeCell ref="K10:K13"/>
    <mergeCell ref="AG11:AL11"/>
    <mergeCell ref="L5:M5"/>
    <mergeCell ref="S5:T5"/>
    <mergeCell ref="Z5:AA5"/>
    <mergeCell ref="A40:B40"/>
    <mergeCell ref="C40:E40"/>
    <mergeCell ref="C41:E41"/>
    <mergeCell ref="K14:K17"/>
    <mergeCell ref="K18:K21"/>
    <mergeCell ref="C42:E42"/>
    <mergeCell ref="C43:E43"/>
    <mergeCell ref="C44:E44"/>
    <mergeCell ref="C45:E45"/>
    <mergeCell ref="K26:K29"/>
    <mergeCell ref="K30:K33"/>
    <mergeCell ref="K34:K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opLeftCell="Q1" zoomScale="90" zoomScaleNormal="50" workbookViewId="0">
      <selection activeCell="AR24" sqref="AR24"/>
    </sheetView>
  </sheetViews>
  <sheetFormatPr baseColWidth="10" defaultRowHeight="15.75" x14ac:dyDescent="0.25"/>
  <cols>
    <col min="2" max="2" width="17.25" bestFit="1" customWidth="1"/>
    <col min="3" max="3" width="5.375" bestFit="1" customWidth="1"/>
    <col min="4" max="6" width="4.125" bestFit="1" customWidth="1"/>
    <col min="7" max="7" width="4.625" customWidth="1"/>
    <col min="8" max="8" width="2.125" bestFit="1" customWidth="1"/>
    <col min="9" max="9" width="3.5" customWidth="1"/>
    <col min="12" max="12" width="3.375" bestFit="1" customWidth="1"/>
    <col min="13" max="13" width="7.625" bestFit="1" customWidth="1"/>
    <col min="14" max="14" width="10.375" bestFit="1" customWidth="1"/>
    <col min="15" max="15" width="12.5" customWidth="1"/>
    <col min="16" max="16" width="5.875" bestFit="1" customWidth="1"/>
    <col min="17" max="17" width="8.375" bestFit="1" customWidth="1"/>
    <col min="18" max="18" width="5.625" bestFit="1" customWidth="1"/>
    <col min="19" max="19" width="5.5" customWidth="1"/>
    <col min="20" max="20" width="2.375" bestFit="1" customWidth="1"/>
    <col min="21" max="21" width="8" bestFit="1" customWidth="1"/>
    <col min="22" max="22" width="10.375" customWidth="1"/>
    <col min="23" max="23" width="5.875" bestFit="1" customWidth="1"/>
    <col min="24" max="24" width="8.375" bestFit="1" customWidth="1"/>
    <col min="25" max="25" width="5.625" bestFit="1" customWidth="1"/>
    <col min="26" max="26" width="5.125" customWidth="1"/>
    <col min="27" max="27" width="4.125" customWidth="1"/>
    <col min="28" max="28" width="10.625" customWidth="1"/>
    <col min="29" max="29" width="17.25" bestFit="1" customWidth="1"/>
    <col min="30" max="30" width="5.875" bestFit="1" customWidth="1"/>
    <col min="31" max="31" width="8.375" bestFit="1" customWidth="1"/>
    <col min="33" max="33" width="9.625" bestFit="1" customWidth="1"/>
    <col min="34" max="34" width="2.375" bestFit="1" customWidth="1"/>
    <col min="35" max="35" width="8" bestFit="1" customWidth="1"/>
    <col min="36" max="36" width="17.25" bestFit="1" customWidth="1"/>
    <col min="37" max="37" width="5.875" bestFit="1" customWidth="1"/>
    <col min="38" max="38" width="8.375" bestFit="1" customWidth="1"/>
    <col min="40" max="40" width="5.625" customWidth="1"/>
    <col min="41" max="41" width="6.625" customWidth="1"/>
    <col min="42" max="42" width="5.5" customWidth="1"/>
    <col min="43" max="43" width="17.25" bestFit="1" customWidth="1"/>
  </cols>
  <sheetData>
    <row r="1" spans="1:48" x14ac:dyDescent="0.25">
      <c r="A1" s="3" t="s">
        <v>26</v>
      </c>
    </row>
    <row r="2" spans="1:48" ht="16.5" thickBot="1" x14ac:dyDescent="0.3"/>
    <row r="3" spans="1:48" ht="16.5" thickBot="1" x14ac:dyDescent="0.3">
      <c r="C3" s="150" t="s">
        <v>37</v>
      </c>
      <c r="D3" s="151"/>
      <c r="E3" s="151"/>
      <c r="F3" s="151"/>
      <c r="G3" s="151"/>
      <c r="H3" s="151"/>
      <c r="I3" s="152"/>
      <c r="K3" s="12"/>
      <c r="L3" s="75"/>
      <c r="M3" s="75"/>
      <c r="N3" s="76"/>
      <c r="O3" s="75"/>
      <c r="P3" s="75"/>
      <c r="Q3" s="75"/>
      <c r="R3" s="75"/>
      <c r="S3" s="13"/>
      <c r="T3" s="13"/>
      <c r="U3" s="13"/>
      <c r="V3" s="13"/>
      <c r="W3" s="13"/>
      <c r="X3" s="13"/>
      <c r="Y3" s="14" t="s">
        <v>24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ht="16.5" thickBot="1" x14ac:dyDescent="0.3">
      <c r="A4" s="12" t="s">
        <v>20</v>
      </c>
      <c r="B4" s="72" t="s">
        <v>25</v>
      </c>
      <c r="C4" s="83" t="s">
        <v>36</v>
      </c>
      <c r="D4" s="84" t="s">
        <v>32</v>
      </c>
      <c r="E4" s="84" t="s">
        <v>33</v>
      </c>
      <c r="F4" s="84" t="s">
        <v>34</v>
      </c>
      <c r="G4" s="153" t="s">
        <v>38</v>
      </c>
      <c r="H4" s="154"/>
      <c r="I4" s="155"/>
      <c r="K4" s="16"/>
      <c r="L4" s="137" t="s">
        <v>40</v>
      </c>
      <c r="M4" s="137"/>
      <c r="N4" s="137"/>
      <c r="O4" s="137"/>
      <c r="P4" s="137"/>
      <c r="Q4" s="137"/>
      <c r="R4" s="55"/>
      <c r="S4" s="137" t="s">
        <v>40</v>
      </c>
      <c r="T4" s="137"/>
      <c r="U4" s="137"/>
      <c r="V4" s="137"/>
      <c r="W4" s="137"/>
      <c r="X4" s="137"/>
      <c r="Y4" s="4"/>
      <c r="Z4" s="137" t="s">
        <v>40</v>
      </c>
      <c r="AA4" s="137"/>
      <c r="AB4" s="137"/>
      <c r="AC4" s="137"/>
      <c r="AD4" s="137"/>
      <c r="AE4" s="13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7"/>
    </row>
    <row r="5" spans="1:48" ht="16.5" thickBot="1" x14ac:dyDescent="0.3">
      <c r="A5" s="28">
        <v>1</v>
      </c>
      <c r="B5" s="36" t="s">
        <v>47</v>
      </c>
      <c r="C5" s="117">
        <f>L21</f>
        <v>1</v>
      </c>
      <c r="D5" s="91">
        <f>S18</f>
        <v>1</v>
      </c>
      <c r="E5" s="91">
        <f>Z17</f>
        <v>2</v>
      </c>
      <c r="F5" s="91">
        <f>AG13</f>
        <v>2</v>
      </c>
      <c r="G5" s="92">
        <f>$AN$20</f>
        <v>1</v>
      </c>
      <c r="H5" s="93" t="s">
        <v>39</v>
      </c>
      <c r="I5" s="94">
        <f>$AN$23</f>
        <v>3</v>
      </c>
      <c r="K5" s="8"/>
      <c r="L5" s="138" t="s">
        <v>23</v>
      </c>
      <c r="M5" s="139"/>
      <c r="N5" s="9" t="s">
        <v>20</v>
      </c>
      <c r="O5" s="9" t="s">
        <v>0</v>
      </c>
      <c r="P5" s="9" t="s">
        <v>31</v>
      </c>
      <c r="Q5" s="10" t="s">
        <v>3</v>
      </c>
      <c r="R5" s="55"/>
      <c r="S5" s="138" t="s">
        <v>23</v>
      </c>
      <c r="T5" s="139"/>
      <c r="U5" s="9" t="s">
        <v>21</v>
      </c>
      <c r="V5" s="9" t="s">
        <v>0</v>
      </c>
      <c r="W5" s="9" t="s">
        <v>31</v>
      </c>
      <c r="X5" s="10" t="s">
        <v>3</v>
      </c>
      <c r="Y5" s="4"/>
      <c r="Z5" s="138" t="s">
        <v>2</v>
      </c>
      <c r="AA5" s="139"/>
      <c r="AB5" s="9" t="s">
        <v>1</v>
      </c>
      <c r="AC5" s="9" t="s">
        <v>0</v>
      </c>
      <c r="AD5" s="9" t="s">
        <v>31</v>
      </c>
      <c r="AE5" s="9" t="s">
        <v>3</v>
      </c>
      <c r="AF5" s="10"/>
      <c r="AG5" s="4"/>
      <c r="AH5" s="4"/>
      <c r="AI5" s="4"/>
      <c r="AJ5" s="4"/>
      <c r="AK5" s="4"/>
      <c r="AL5" s="4"/>
      <c r="AM5" s="4"/>
      <c r="AN5" s="140" t="s">
        <v>9</v>
      </c>
      <c r="AO5" s="141"/>
      <c r="AP5" s="141"/>
      <c r="AQ5" s="141"/>
      <c r="AR5" s="142"/>
      <c r="AS5" s="4"/>
      <c r="AT5" s="8" t="s">
        <v>10</v>
      </c>
      <c r="AU5" s="10" t="s">
        <v>9</v>
      </c>
      <c r="AV5" s="17"/>
    </row>
    <row r="6" spans="1:48" x14ac:dyDescent="0.25">
      <c r="A6" s="24">
        <v>2</v>
      </c>
      <c r="B6" s="37" t="s">
        <v>48</v>
      </c>
      <c r="C6" s="118">
        <f>L22</f>
        <v>2</v>
      </c>
      <c r="D6" s="82">
        <f>S22</f>
        <v>8</v>
      </c>
      <c r="E6" s="82">
        <f>Z25</f>
        <v>3</v>
      </c>
      <c r="F6" s="82">
        <f>AG29</f>
        <v>3</v>
      </c>
      <c r="G6" s="52">
        <f>$AN$20</f>
        <v>1</v>
      </c>
      <c r="H6" s="18" t="s">
        <v>39</v>
      </c>
      <c r="I6" s="17">
        <f t="shared" ref="I6:I36" si="0">$AN$23</f>
        <v>3</v>
      </c>
      <c r="K6" s="143" t="s">
        <v>17</v>
      </c>
      <c r="L6" s="98">
        <f>L37+1</f>
        <v>12</v>
      </c>
      <c r="M6" s="99" t="s">
        <v>4</v>
      </c>
      <c r="N6" s="13" t="str">
        <f>IF(OR(A42&gt;0,A43&gt;0,A44&gt;0,A45&gt;0)," ",21)</f>
        <v xml:space="preserve"> </v>
      </c>
      <c r="O6" s="13" t="str">
        <f>IF(OR(A42&gt;0,A43&gt;0,A44&gt;0,A45&gt;0)," ",B25)</f>
        <v xml:space="preserve"> </v>
      </c>
      <c r="P6" s="59"/>
      <c r="Q6" s="100" t="str">
        <f>IF(P6&gt;0,IF(P6&gt;P7,"G"," ")," ")</f>
        <v xml:space="preserve"> </v>
      </c>
      <c r="R6" s="54"/>
      <c r="S6" s="49">
        <f>S14+1</f>
        <v>3</v>
      </c>
      <c r="T6" s="50" t="s">
        <v>4</v>
      </c>
      <c r="U6" s="1" t="str">
        <f>IF($A$42&gt;0,A16,IF(Q6="G",N6,N7))</f>
        <v xml:space="preserve"> </v>
      </c>
      <c r="V6" s="1" t="str">
        <f>IF($A$42&gt;0,B16,IF(Q6="G",O6,O7))</f>
        <v xml:space="preserve"> </v>
      </c>
      <c r="W6" s="58"/>
      <c r="X6" s="39" t="str">
        <f>IF(W6&gt;0,IF(W6&gt;W7,"G"," ")," ")</f>
        <v xml:space="preserve"> </v>
      </c>
      <c r="Y6" s="5"/>
      <c r="Z6" s="52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12"/>
      <c r="AO6" s="13"/>
      <c r="AP6" s="13"/>
      <c r="AQ6" s="13"/>
      <c r="AR6" s="15"/>
      <c r="AS6" s="4"/>
      <c r="AT6" s="4">
        <v>1</v>
      </c>
      <c r="AU6" s="4">
        <f>IF(AS20="G",AP20,AP21)</f>
        <v>1</v>
      </c>
      <c r="AV6" s="17" t="str">
        <f>IF(AS20="G",AQ20,AQ21)</f>
        <v>ALAIRAQI Soukaina</v>
      </c>
    </row>
    <row r="7" spans="1:48" ht="16.5" thickBot="1" x14ac:dyDescent="0.3">
      <c r="A7" s="24">
        <v>3</v>
      </c>
      <c r="B7" s="37" t="s">
        <v>49</v>
      </c>
      <c r="C7" s="119">
        <f>L30</f>
        <v>3</v>
      </c>
      <c r="D7" s="87">
        <f>S30</f>
        <v>5</v>
      </c>
      <c r="E7" s="87">
        <f>Z33</f>
        <v>4</v>
      </c>
      <c r="F7" s="87">
        <f>F6</f>
        <v>3</v>
      </c>
      <c r="G7" s="88">
        <f t="shared" ref="G7:G36" si="1">$AN$20</f>
        <v>1</v>
      </c>
      <c r="H7" s="89" t="s">
        <v>39</v>
      </c>
      <c r="I7" s="90">
        <f t="shared" si="0"/>
        <v>3</v>
      </c>
      <c r="K7" s="144"/>
      <c r="L7" s="35">
        <f>L6</f>
        <v>12</v>
      </c>
      <c r="M7" s="34" t="s">
        <v>5</v>
      </c>
      <c r="N7" s="2" t="str">
        <f>IF(OR(A42&gt;0,A43&gt;0,A44&gt;0,A45&gt;0)," ",12)</f>
        <v xml:space="preserve"> </v>
      </c>
      <c r="O7" s="2" t="str">
        <f>IF(OR(A42&gt;0,A43&gt;0,A44&gt;0,A45&gt;0)," ",B16)</f>
        <v xml:space="preserve"> </v>
      </c>
      <c r="P7" s="61"/>
      <c r="Q7" s="101" t="str">
        <f>IF(P7&gt;0,IF(P7&gt;P6,"G"," ")," ")</f>
        <v xml:space="preserve"> </v>
      </c>
      <c r="R7" s="55"/>
      <c r="S7" s="35">
        <f>S6</f>
        <v>3</v>
      </c>
      <c r="T7" s="34" t="s">
        <v>5</v>
      </c>
      <c r="U7" s="2" t="str">
        <f>IF($A$42&gt;0,A9,IF(Q9="G",N9,N8))</f>
        <v xml:space="preserve"> </v>
      </c>
      <c r="V7" s="2" t="str">
        <f>IF($A$42&gt;0,B9,IF(Q9="G",O9,O8))</f>
        <v xml:space="preserve"> </v>
      </c>
      <c r="W7" s="61"/>
      <c r="X7" s="40" t="str">
        <f>IF(W7&gt;0,IF(W7&gt;W6,"G"," ")," ")</f>
        <v xml:space="preserve"> </v>
      </c>
      <c r="Y7" s="6"/>
      <c r="Z7" s="52"/>
      <c r="AA7" s="4"/>
      <c r="AB7" s="4"/>
      <c r="AC7" s="4"/>
      <c r="AD7" s="4"/>
      <c r="AE7" s="4"/>
      <c r="AF7" s="6"/>
      <c r="AG7" s="4"/>
      <c r="AH7" s="4"/>
      <c r="AI7" s="4"/>
      <c r="AJ7" s="4"/>
      <c r="AK7" s="4"/>
      <c r="AL7" s="4"/>
      <c r="AM7" s="4"/>
      <c r="AN7" s="16"/>
      <c r="AO7" s="4"/>
      <c r="AP7" s="18" t="str">
        <f>AV6</f>
        <v>ALAIRAQI Soukaina</v>
      </c>
      <c r="AQ7" s="4"/>
      <c r="AR7" s="17"/>
      <c r="AS7" s="4"/>
      <c r="AT7" s="4">
        <v>2</v>
      </c>
      <c r="AU7" s="4">
        <f>IF(AS20="G",AP21,AP20)</f>
        <v>3</v>
      </c>
      <c r="AV7" s="17" t="str">
        <f>IF(AS20="G",AQ21,AQ20)</f>
        <v>DE RUDNICKI Keona</v>
      </c>
    </row>
    <row r="8" spans="1:48" ht="16.5" thickBot="1" x14ac:dyDescent="0.3">
      <c r="A8" s="24">
        <v>4</v>
      </c>
      <c r="B8" s="37" t="s">
        <v>84</v>
      </c>
      <c r="C8" s="118">
        <f>L13</f>
        <v>4</v>
      </c>
      <c r="D8" s="82">
        <f>S10</f>
        <v>4</v>
      </c>
      <c r="E8" s="82">
        <f>Z9</f>
        <v>1</v>
      </c>
      <c r="F8" s="82">
        <f>F5</f>
        <v>2</v>
      </c>
      <c r="G8" s="52">
        <f t="shared" si="1"/>
        <v>1</v>
      </c>
      <c r="H8" s="18" t="s">
        <v>39</v>
      </c>
      <c r="I8" s="17">
        <f t="shared" si="0"/>
        <v>3</v>
      </c>
      <c r="K8" s="144"/>
      <c r="L8" s="49">
        <f>L12+1</f>
        <v>5</v>
      </c>
      <c r="M8" s="50" t="s">
        <v>4</v>
      </c>
      <c r="N8" s="4" t="str">
        <f>IF(OR(A42&gt;0,A43&gt;0,A44&gt;0,A45&gt;0)," ",28)</f>
        <v xml:space="preserve"> </v>
      </c>
      <c r="O8" s="4" t="str">
        <f>IF(OR(A42&gt;0,A43&gt;0,A44&gt;0,A45&gt;0)," ",B32)</f>
        <v xml:space="preserve"> </v>
      </c>
      <c r="P8" s="58"/>
      <c r="Q8" s="102" t="str">
        <f>IF(P8&gt;0,IF(P8&gt;P9,"G"," ")," ")</f>
        <v xml:space="preserve"> </v>
      </c>
      <c r="R8" s="55"/>
      <c r="S8" s="4"/>
      <c r="T8" s="4"/>
      <c r="U8" s="4"/>
      <c r="V8" s="4"/>
      <c r="W8" s="4"/>
      <c r="X8" s="18"/>
      <c r="Y8" s="6"/>
      <c r="Z8" s="52"/>
      <c r="AA8" s="4"/>
      <c r="AB8" s="4"/>
      <c r="AC8" s="4"/>
      <c r="AD8" s="4"/>
      <c r="AE8" s="18"/>
      <c r="AF8" s="6"/>
      <c r="AG8" s="4"/>
      <c r="AH8" s="4"/>
      <c r="AI8" s="4"/>
      <c r="AJ8" s="4"/>
      <c r="AK8" s="4"/>
      <c r="AL8" s="4"/>
      <c r="AM8" s="4"/>
      <c r="AN8" s="16"/>
      <c r="AO8" s="19" t="str">
        <f>AV7</f>
        <v>DE RUDNICKI Keona</v>
      </c>
      <c r="AP8" s="146">
        <v>1</v>
      </c>
      <c r="AQ8" s="4"/>
      <c r="AR8" s="17"/>
      <c r="AS8" s="4"/>
      <c r="AT8" s="4">
        <v>3</v>
      </c>
      <c r="AU8" s="4">
        <f>IF(AS23="G",AP23,AP24)</f>
        <v>4</v>
      </c>
      <c r="AV8" s="17" t="str">
        <f>IF(AS23="G",AQ23,AQ24)</f>
        <v>ARENAS Mia</v>
      </c>
    </row>
    <row r="9" spans="1:48" ht="16.5" thickBot="1" x14ac:dyDescent="0.3">
      <c r="A9" s="24">
        <v>5</v>
      </c>
      <c r="B9" s="37" t="s">
        <v>46</v>
      </c>
      <c r="C9" s="119">
        <f>L9</f>
        <v>5</v>
      </c>
      <c r="D9" s="87">
        <f>S6</f>
        <v>3</v>
      </c>
      <c r="E9" s="87">
        <f>E8</f>
        <v>1</v>
      </c>
      <c r="F9" s="87">
        <f>F8</f>
        <v>2</v>
      </c>
      <c r="G9" s="88">
        <f t="shared" si="1"/>
        <v>1</v>
      </c>
      <c r="H9" s="89" t="s">
        <v>39</v>
      </c>
      <c r="I9" s="90">
        <f t="shared" si="0"/>
        <v>3</v>
      </c>
      <c r="K9" s="145"/>
      <c r="L9" s="35">
        <f>L8</f>
        <v>5</v>
      </c>
      <c r="M9" s="34" t="s">
        <v>5</v>
      </c>
      <c r="N9" s="2" t="str">
        <f>IF(OR(A42&gt;0,A43&gt;0,A44&gt;0,A45&gt;0)," ",5)</f>
        <v xml:space="preserve"> </v>
      </c>
      <c r="O9" s="2" t="str">
        <f>IF(OR(A42&gt;0,A43&gt;0,A44&gt;0,A45&gt;0)," ",B9)</f>
        <v xml:space="preserve"> </v>
      </c>
      <c r="P9" s="61"/>
      <c r="Q9" s="101" t="str">
        <f>IF(P9&gt;0,IF(P9&gt;P8,"G"," ")," ")</f>
        <v xml:space="preserve"> </v>
      </c>
      <c r="R9" s="56"/>
      <c r="S9" s="2"/>
      <c r="T9" s="2"/>
      <c r="U9" s="2"/>
      <c r="V9" s="2"/>
      <c r="W9" s="2"/>
      <c r="X9" s="2"/>
      <c r="Y9" s="7"/>
      <c r="Z9" s="27">
        <v>1</v>
      </c>
      <c r="AA9" s="50" t="s">
        <v>4</v>
      </c>
      <c r="AB9" s="1">
        <f>IF(A43&gt;0,A9,IF(X6="G",U6,U7))</f>
        <v>5</v>
      </c>
      <c r="AC9" s="1" t="str">
        <f>IF(A43&gt;0,B9,IF(X6="G",V6,V7))</f>
        <v>GOBBATO Cylia</v>
      </c>
      <c r="AD9" s="60">
        <v>0</v>
      </c>
      <c r="AE9" s="41" t="str">
        <f>IF(AD9&gt;0,IF(AD9&gt;AD10,"G"," ")," ")</f>
        <v xml:space="preserve"> </v>
      </c>
      <c r="AF9" s="6"/>
      <c r="AG9" s="4"/>
      <c r="AH9" s="4"/>
      <c r="AI9" s="4"/>
      <c r="AJ9" s="4"/>
      <c r="AK9" s="4"/>
      <c r="AL9" s="4"/>
      <c r="AM9" s="4"/>
      <c r="AN9" s="16"/>
      <c r="AO9" s="146">
        <v>2</v>
      </c>
      <c r="AP9" s="147"/>
      <c r="AQ9" s="4" t="str">
        <f>AV8</f>
        <v>ARENAS Mia</v>
      </c>
      <c r="AR9" s="17"/>
      <c r="AS9" s="4"/>
      <c r="AT9" s="4">
        <v>4</v>
      </c>
      <c r="AU9" s="4">
        <f>IF(AS23="G",AP24,AP23)</f>
        <v>2</v>
      </c>
      <c r="AV9" s="17" t="str">
        <f>IF(AS23="G",AQ24,AQ23)</f>
        <v>ROUSSEL Cary</v>
      </c>
    </row>
    <row r="10" spans="1:48" ht="16.5" thickBot="1" x14ac:dyDescent="0.3">
      <c r="A10" s="24">
        <v>6</v>
      </c>
      <c r="B10" s="37" t="s">
        <v>83</v>
      </c>
      <c r="C10" s="118">
        <f>L34</f>
        <v>6</v>
      </c>
      <c r="D10" s="82">
        <f>S34</f>
        <v>6</v>
      </c>
      <c r="E10" s="82">
        <f>E7</f>
        <v>4</v>
      </c>
      <c r="F10" s="82">
        <f>F7</f>
        <v>3</v>
      </c>
      <c r="G10" s="52">
        <f t="shared" si="1"/>
        <v>1</v>
      </c>
      <c r="H10" s="18" t="s">
        <v>39</v>
      </c>
      <c r="I10" s="17">
        <f t="shared" si="0"/>
        <v>3</v>
      </c>
      <c r="K10" s="149" t="s">
        <v>18</v>
      </c>
      <c r="L10" s="49">
        <f>L7+1</f>
        <v>13</v>
      </c>
      <c r="M10" s="50" t="s">
        <v>4</v>
      </c>
      <c r="N10" s="4" t="str">
        <f>IF(OR(A42&gt;0,A43&gt;0,A44&gt;0,A45&gt;0)," ",20)</f>
        <v xml:space="preserve"> </v>
      </c>
      <c r="O10" s="4" t="str">
        <f>IF(OR(A42&gt;0,A43&gt;0,A44&gt;0,A45&gt;0)," ",B24)</f>
        <v xml:space="preserve"> </v>
      </c>
      <c r="P10" s="58"/>
      <c r="Q10" s="102" t="str">
        <f>IF(P10&gt;0,IF(P10&gt;P11,"G"," ")," ")</f>
        <v xml:space="preserve"> </v>
      </c>
      <c r="R10" s="54"/>
      <c r="S10" s="49">
        <f>S6+1</f>
        <v>4</v>
      </c>
      <c r="T10" s="50" t="s">
        <v>4</v>
      </c>
      <c r="U10" s="1" t="str">
        <f>IF($A$42&gt;0,A17,IF(Q10="G",N10,N11))</f>
        <v xml:space="preserve"> </v>
      </c>
      <c r="V10" s="1" t="str">
        <f>IF($A$42&gt;0,B17,IF(Q10="G",O10,O11))</f>
        <v xml:space="preserve"> </v>
      </c>
      <c r="W10" s="60"/>
      <c r="X10" s="41" t="str">
        <f>IF(W10&gt;0,IF(W10&gt;W11,"G"," ")," ")</f>
        <v xml:space="preserve"> </v>
      </c>
      <c r="Y10" s="5"/>
      <c r="Z10" s="26">
        <v>1</v>
      </c>
      <c r="AA10" s="34" t="s">
        <v>5</v>
      </c>
      <c r="AB10" s="2">
        <f>IF(A43&gt;0,A8,IF(X10="G",U10,U11))</f>
        <v>4</v>
      </c>
      <c r="AC10" s="2" t="str">
        <f>IF(A43&gt;0,B8,IF(X10="G",V10,V11))</f>
        <v>ARENAS Mia</v>
      </c>
      <c r="AD10" s="61">
        <v>6</v>
      </c>
      <c r="AE10" s="40" t="str">
        <f>IF(AD10&gt;0,IF(AD10&gt;AD9,"G"," ")," ")</f>
        <v>G</v>
      </c>
      <c r="AF10" s="6"/>
      <c r="AG10" s="4"/>
      <c r="AH10" s="4"/>
      <c r="AI10" s="4"/>
      <c r="AJ10" s="4"/>
      <c r="AK10" s="4"/>
      <c r="AL10" s="4"/>
      <c r="AM10" s="4"/>
      <c r="AN10" s="16"/>
      <c r="AO10" s="148"/>
      <c r="AP10" s="148"/>
      <c r="AQ10" s="11">
        <v>3</v>
      </c>
      <c r="AR10" s="17"/>
      <c r="AS10" s="4"/>
      <c r="AT10" s="4">
        <v>5</v>
      </c>
      <c r="AU10" s="4">
        <f>IF(AE10="G",AB9,AB10)</f>
        <v>5</v>
      </c>
      <c r="AV10" s="17" t="str">
        <f>IF(AE10="G",AC9,AC10)</f>
        <v>GOBBATO Cylia</v>
      </c>
    </row>
    <row r="11" spans="1:48" ht="16.5" thickBot="1" x14ac:dyDescent="0.3">
      <c r="A11" s="24">
        <v>7</v>
      </c>
      <c r="B11" s="37" t="s">
        <v>45</v>
      </c>
      <c r="C11" s="119">
        <f>L26</f>
        <v>7</v>
      </c>
      <c r="D11" s="87">
        <f>S26</f>
        <v>7</v>
      </c>
      <c r="E11" s="87">
        <f>E6</f>
        <v>3</v>
      </c>
      <c r="F11" s="87">
        <f>F10</f>
        <v>3</v>
      </c>
      <c r="G11" s="88">
        <f t="shared" si="1"/>
        <v>1</v>
      </c>
      <c r="H11" s="89" t="s">
        <v>39</v>
      </c>
      <c r="I11" s="90">
        <f t="shared" si="0"/>
        <v>3</v>
      </c>
      <c r="K11" s="144"/>
      <c r="L11" s="35">
        <f>L10</f>
        <v>13</v>
      </c>
      <c r="M11" s="34" t="s">
        <v>5</v>
      </c>
      <c r="N11" s="2" t="str">
        <f>IF(OR(A42&gt;0,A43&gt;0,A44&gt;0,A45&gt;0)," ",13)</f>
        <v xml:space="preserve"> </v>
      </c>
      <c r="O11" s="2" t="str">
        <f>IF(OR(A42&gt;0,A43&gt;0,A44&gt;0,A45&gt;0)," ",B17)</f>
        <v xml:space="preserve"> </v>
      </c>
      <c r="P11" s="61"/>
      <c r="Q11" s="101" t="str">
        <f>IF(P11&gt;0,IF(P11&gt;P10,"G"," ")," ")</f>
        <v xml:space="preserve"> </v>
      </c>
      <c r="R11" s="55"/>
      <c r="S11" s="35">
        <f>S10</f>
        <v>4</v>
      </c>
      <c r="T11" s="34" t="s">
        <v>5</v>
      </c>
      <c r="U11" s="2" t="str">
        <f>IF($A$42&gt;0,A8,IF(Q13="G",N13,N12))</f>
        <v xml:space="preserve"> </v>
      </c>
      <c r="V11" s="2" t="str">
        <f>IF($A$42&gt;0,B8,IF(Q13="G",O13,O12))</f>
        <v xml:space="preserve"> </v>
      </c>
      <c r="W11" s="61"/>
      <c r="X11" s="40" t="str">
        <f>IF(W11&gt;0,IF(W11&gt;W10,"G"," ")," ")</f>
        <v xml:space="preserve"> </v>
      </c>
      <c r="Y11" s="6"/>
      <c r="Z11" s="52"/>
      <c r="AA11" s="4"/>
      <c r="AB11" s="4"/>
      <c r="AC11" s="4"/>
      <c r="AD11" s="4"/>
      <c r="AE11" s="18"/>
      <c r="AF11" s="6"/>
      <c r="AG11" s="137" t="s">
        <v>40</v>
      </c>
      <c r="AH11" s="137"/>
      <c r="AI11" s="137"/>
      <c r="AJ11" s="137"/>
      <c r="AK11" s="137"/>
      <c r="AL11" s="137"/>
      <c r="AM11" s="4"/>
      <c r="AN11" s="20"/>
      <c r="AO11" s="21"/>
      <c r="AP11" s="21"/>
      <c r="AQ11" s="21"/>
      <c r="AR11" s="22"/>
      <c r="AS11" s="4"/>
      <c r="AT11" s="4">
        <v>6</v>
      </c>
      <c r="AU11" s="4">
        <f>IF(AE33="G",AB34,AB33)</f>
        <v>6</v>
      </c>
      <c r="AV11" s="17" t="str">
        <f>IF(AE33="G",AC34,AC33)</f>
        <v>GOBBATO Eryn</v>
      </c>
    </row>
    <row r="12" spans="1:48" ht="16.5" thickBot="1" x14ac:dyDescent="0.3">
      <c r="A12" s="24">
        <v>8</v>
      </c>
      <c r="B12" s="37" t="s">
        <v>45</v>
      </c>
      <c r="C12" s="118">
        <f>L17</f>
        <v>8</v>
      </c>
      <c r="D12" s="82">
        <f>S14</f>
        <v>2</v>
      </c>
      <c r="E12" s="82">
        <f>E5</f>
        <v>2</v>
      </c>
      <c r="F12" s="82">
        <f>F11</f>
        <v>3</v>
      </c>
      <c r="G12" s="52">
        <f t="shared" si="1"/>
        <v>1</v>
      </c>
      <c r="H12" s="18" t="s">
        <v>39</v>
      </c>
      <c r="I12" s="17">
        <f t="shared" si="0"/>
        <v>3</v>
      </c>
      <c r="K12" s="144"/>
      <c r="L12" s="49">
        <f>L31+1</f>
        <v>4</v>
      </c>
      <c r="M12" s="50" t="s">
        <v>4</v>
      </c>
      <c r="N12" s="4" t="str">
        <f>IF(OR(A42&gt;0,A43&gt;0,A44&gt;0,A45&gt;0)," ",29)</f>
        <v xml:space="preserve"> </v>
      </c>
      <c r="O12" s="4" t="str">
        <f>IF(OR(A42&gt;0,A43&gt;0,A44&gt;0,A45&gt;0)," ",B33)</f>
        <v xml:space="preserve"> </v>
      </c>
      <c r="P12" s="58"/>
      <c r="Q12" s="102" t="str">
        <f>IF(P12&gt;0,IF(P12&gt;P13,"G"," ")," ")</f>
        <v xml:space="preserve"> </v>
      </c>
      <c r="R12" s="55"/>
      <c r="S12" s="4"/>
      <c r="T12" s="4"/>
      <c r="U12" s="4"/>
      <c r="V12" s="4"/>
      <c r="W12" s="4"/>
      <c r="X12" s="18"/>
      <c r="Y12" s="6"/>
      <c r="Z12" s="52"/>
      <c r="AA12" s="4"/>
      <c r="AB12" s="4"/>
      <c r="AC12" s="4"/>
      <c r="AD12" s="4"/>
      <c r="AE12" s="18"/>
      <c r="AF12" s="4"/>
      <c r="AG12" s="8" t="s">
        <v>6</v>
      </c>
      <c r="AH12" s="9"/>
      <c r="AI12" s="9" t="s">
        <v>1</v>
      </c>
      <c r="AJ12" s="9" t="s">
        <v>0</v>
      </c>
      <c r="AK12" s="9" t="s">
        <v>31</v>
      </c>
      <c r="AL12" s="10" t="s">
        <v>3</v>
      </c>
      <c r="AM12" s="4"/>
      <c r="AN12" s="4"/>
      <c r="AO12" s="4"/>
      <c r="AP12" s="4"/>
      <c r="AQ12" s="4"/>
      <c r="AR12" s="4"/>
      <c r="AS12" s="4"/>
      <c r="AT12" s="4">
        <v>7</v>
      </c>
      <c r="AU12" s="4">
        <f>IF(AE25="G",AB26,AB25)</f>
        <v>7</v>
      </c>
      <c r="AV12" s="17" t="str">
        <f>IF(AE25="G",AC26,AC25)</f>
        <v>Bye</v>
      </c>
    </row>
    <row r="13" spans="1:48" x14ac:dyDescent="0.25">
      <c r="A13" s="24">
        <v>9</v>
      </c>
      <c r="B13" s="37"/>
      <c r="C13" s="119">
        <f>L15</f>
        <v>9</v>
      </c>
      <c r="D13" s="87">
        <f>D12</f>
        <v>2</v>
      </c>
      <c r="E13" s="87">
        <f>E12</f>
        <v>2</v>
      </c>
      <c r="F13" s="87">
        <f>F12</f>
        <v>3</v>
      </c>
      <c r="G13" s="88">
        <f t="shared" si="1"/>
        <v>1</v>
      </c>
      <c r="H13" s="89" t="s">
        <v>39</v>
      </c>
      <c r="I13" s="90">
        <f t="shared" si="0"/>
        <v>3</v>
      </c>
      <c r="K13" s="145"/>
      <c r="L13" s="35">
        <f>L12</f>
        <v>4</v>
      </c>
      <c r="M13" s="34" t="s">
        <v>5</v>
      </c>
      <c r="N13" s="2" t="str">
        <f>IF(OR(A42&gt;0,A43&gt;0,A44&gt;0,A45&gt;0)," ",4)</f>
        <v xml:space="preserve"> </v>
      </c>
      <c r="O13" s="2" t="str">
        <f>IF(OR(A42&gt;0,A43&gt;0,A44&gt;0,A45&gt;0)," ",B8)</f>
        <v xml:space="preserve"> </v>
      </c>
      <c r="P13" s="61"/>
      <c r="Q13" s="101" t="str">
        <f>IF(P13&gt;0,IF(P13&gt;P12,"G"," ")," ")</f>
        <v xml:space="preserve"> </v>
      </c>
      <c r="R13" s="56"/>
      <c r="S13" s="2"/>
      <c r="T13" s="2"/>
      <c r="U13" s="2"/>
      <c r="V13" s="2"/>
      <c r="W13" s="2"/>
      <c r="X13" s="31"/>
      <c r="Y13" s="7"/>
      <c r="Z13" s="53"/>
      <c r="AA13" s="2"/>
      <c r="AB13" s="2"/>
      <c r="AC13" s="2"/>
      <c r="AD13" s="2"/>
      <c r="AE13" s="31"/>
      <c r="AF13" s="7"/>
      <c r="AG13" s="33">
        <f>IF(C44&gt;0,C44,Z17)</f>
        <v>2</v>
      </c>
      <c r="AH13" s="77" t="s">
        <v>4</v>
      </c>
      <c r="AI13" s="4">
        <f>IF(A44&gt;0,A8,IF(AE10="G",AB10,AB9))</f>
        <v>4</v>
      </c>
      <c r="AJ13" s="4" t="str">
        <f>IF(A44&gt;0,B8,IF(AE10="G",AC10,AC9))</f>
        <v>ARENAS Mia</v>
      </c>
      <c r="AK13" s="58">
        <v>2</v>
      </c>
      <c r="AL13" s="39" t="str">
        <f>IF(AK13&gt;0,IF(AK13&gt;AK14,"G"," ")," ")</f>
        <v xml:space="preserve"> </v>
      </c>
      <c r="AM13" s="4"/>
      <c r="AN13" s="4"/>
      <c r="AO13" s="4"/>
      <c r="AP13" s="4"/>
      <c r="AQ13" s="4"/>
      <c r="AR13" s="4"/>
      <c r="AS13" s="4"/>
      <c r="AT13" s="4">
        <v>8</v>
      </c>
      <c r="AU13" s="4">
        <f>IF(AE18="G",AB17,AB18)</f>
        <v>8</v>
      </c>
      <c r="AV13" s="17" t="str">
        <f>IF(AE18="G",AC17,AC18)</f>
        <v>Bye</v>
      </c>
    </row>
    <row r="14" spans="1:48" x14ac:dyDescent="0.25">
      <c r="A14" s="24">
        <v>10</v>
      </c>
      <c r="B14" s="37"/>
      <c r="C14" s="118">
        <f>L28</f>
        <v>10</v>
      </c>
      <c r="D14" s="82">
        <f>D11</f>
        <v>7</v>
      </c>
      <c r="E14" s="82">
        <f>E11</f>
        <v>3</v>
      </c>
      <c r="F14" s="82">
        <f>F13</f>
        <v>3</v>
      </c>
      <c r="G14" s="52">
        <f t="shared" si="1"/>
        <v>1</v>
      </c>
      <c r="H14" s="18" t="s">
        <v>39</v>
      </c>
      <c r="I14" s="17">
        <f t="shared" si="0"/>
        <v>3</v>
      </c>
      <c r="K14" s="134" t="s">
        <v>19</v>
      </c>
      <c r="L14" s="49">
        <f>L17+1</f>
        <v>9</v>
      </c>
      <c r="M14" s="50" t="s">
        <v>4</v>
      </c>
      <c r="N14" s="4" t="str">
        <f>IF(OR(A42&gt;0,A43&gt;0,A44&gt;0,A45&gt;0)," ",24)</f>
        <v xml:space="preserve"> </v>
      </c>
      <c r="O14" s="4" t="str">
        <f>IF(OR(A42&gt;0,A43&gt;0,A44&gt;0,A45&gt;0)," ",B28)</f>
        <v xml:space="preserve"> </v>
      </c>
      <c r="P14" s="62"/>
      <c r="Q14" s="103" t="str">
        <f>IF(P14&gt;0,IF(P14&gt;P15,"G"," ")," ")</f>
        <v xml:space="preserve"> </v>
      </c>
      <c r="R14" s="54"/>
      <c r="S14" s="49">
        <f>S18+1</f>
        <v>2</v>
      </c>
      <c r="T14" s="50" t="s">
        <v>4</v>
      </c>
      <c r="U14" s="1" t="str">
        <f>IF($A$42&gt;0,A13,IF(Q14="G",N14,N15))</f>
        <v xml:space="preserve"> </v>
      </c>
      <c r="V14" s="1" t="str">
        <f>IF($A$42&gt;0,B13,IF(Q14="G",O14,O15))</f>
        <v xml:space="preserve"> </v>
      </c>
      <c r="W14" s="62"/>
      <c r="X14" s="42" t="str">
        <f>IF(W14&gt;0,IF(W14&gt;W15,"G"," ")," ")</f>
        <v xml:space="preserve"> </v>
      </c>
      <c r="Y14" s="5"/>
      <c r="Z14" s="4"/>
      <c r="AA14" s="4"/>
      <c r="AB14" s="4"/>
      <c r="AC14" s="4"/>
      <c r="AD14" s="4"/>
      <c r="AE14" s="4"/>
      <c r="AF14" s="5"/>
      <c r="AG14" s="34">
        <f>AG13</f>
        <v>2</v>
      </c>
      <c r="AH14" s="78" t="s">
        <v>5</v>
      </c>
      <c r="AI14" s="2">
        <f>IF(A44&gt;0,A5,IF(AE18="G",AB18,AB17))</f>
        <v>1</v>
      </c>
      <c r="AJ14" s="2" t="str">
        <f>IF(A44&gt;0,B5,IF(AE18="G",AC18,AC17))</f>
        <v>ALAIRAQI Soukaina</v>
      </c>
      <c r="AK14" s="63">
        <v>6</v>
      </c>
      <c r="AL14" s="43" t="str">
        <f>IF(AK14&gt;0,IF(AK14&gt;AK13,"G"," ")," ")</f>
        <v>G</v>
      </c>
      <c r="AM14" s="4"/>
      <c r="AN14" s="4"/>
      <c r="AO14" s="4"/>
      <c r="AP14" s="4"/>
      <c r="AQ14" s="4"/>
      <c r="AR14" s="4"/>
      <c r="AS14" s="4"/>
      <c r="AT14" s="70">
        <v>9</v>
      </c>
      <c r="AU14" s="4" t="str">
        <f>IF(X15="G",U14,U15)</f>
        <v xml:space="preserve"> </v>
      </c>
      <c r="AV14" s="17" t="str">
        <f>IF(X15="G",V14,V15)</f>
        <v xml:space="preserve"> </v>
      </c>
    </row>
    <row r="15" spans="1:48" x14ac:dyDescent="0.25">
      <c r="A15" s="24">
        <v>11</v>
      </c>
      <c r="B15" s="37"/>
      <c r="C15" s="119">
        <f>L36</f>
        <v>11</v>
      </c>
      <c r="D15" s="87">
        <f>D10</f>
        <v>6</v>
      </c>
      <c r="E15" s="87">
        <f>E10</f>
        <v>4</v>
      </c>
      <c r="F15" s="87">
        <f>F14</f>
        <v>3</v>
      </c>
      <c r="G15" s="88">
        <f t="shared" si="1"/>
        <v>1</v>
      </c>
      <c r="H15" s="89" t="s">
        <v>39</v>
      </c>
      <c r="I15" s="90">
        <f t="shared" si="0"/>
        <v>3</v>
      </c>
      <c r="K15" s="135"/>
      <c r="L15" s="35">
        <f>L14</f>
        <v>9</v>
      </c>
      <c r="M15" s="34" t="s">
        <v>5</v>
      </c>
      <c r="N15" s="2" t="str">
        <f>IF(OR(A42&gt;0,A43&gt;0,A44&gt;0,A45&gt;0)," ",9)</f>
        <v xml:space="preserve"> </v>
      </c>
      <c r="O15" s="2" t="str">
        <f>IF(OR(A42&gt;0,A43&gt;0,A44&gt;0,A45&gt;0)," ",B13)</f>
        <v xml:space="preserve"> </v>
      </c>
      <c r="P15" s="63"/>
      <c r="Q15" s="104" t="str">
        <f>IF(P15&gt;0,IF(P15&gt;P14,"G"," ")," ")</f>
        <v xml:space="preserve"> </v>
      </c>
      <c r="R15" s="55"/>
      <c r="S15" s="35">
        <f>S14</f>
        <v>2</v>
      </c>
      <c r="T15" s="34" t="s">
        <v>5</v>
      </c>
      <c r="U15" s="2" t="str">
        <f>IF($A$42&gt;0,A12,IF(Q17="G",N17,N16))</f>
        <v xml:space="preserve"> </v>
      </c>
      <c r="V15" s="2" t="str">
        <f>IF($A$42&gt;0,B12,IF(Q17="G",O17,O16))</f>
        <v xml:space="preserve"> </v>
      </c>
      <c r="W15" s="63"/>
      <c r="X15" s="43" t="str">
        <f>IF(W15&gt;0,IF(W15&gt;W14,"G"," ")," ")</f>
        <v xml:space="preserve"> </v>
      </c>
      <c r="Y15" s="6"/>
      <c r="Z15" s="4"/>
      <c r="AA15" s="4"/>
      <c r="AB15" s="4"/>
      <c r="AC15" s="4"/>
      <c r="AD15" s="4"/>
      <c r="AE15" s="4"/>
      <c r="AF15" s="6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0">
        <f t="shared" ref="AT15:AT21" si="2">AT14</f>
        <v>9</v>
      </c>
      <c r="AU15" s="4" t="str">
        <f>IF(X26="G",U27,U26)</f>
        <v xml:space="preserve"> </v>
      </c>
      <c r="AV15" s="17" t="str">
        <f>IF(X26="G",V27,V26)</f>
        <v xml:space="preserve"> </v>
      </c>
    </row>
    <row r="16" spans="1:48" x14ac:dyDescent="0.25">
      <c r="A16" s="24">
        <v>12</v>
      </c>
      <c r="B16" s="37"/>
      <c r="C16" s="118">
        <f>L7</f>
        <v>12</v>
      </c>
      <c r="D16" s="82">
        <f>D9</f>
        <v>3</v>
      </c>
      <c r="E16" s="82">
        <f>E9</f>
        <v>1</v>
      </c>
      <c r="F16" s="82">
        <f>F9</f>
        <v>2</v>
      </c>
      <c r="G16" s="52">
        <f t="shared" si="1"/>
        <v>1</v>
      </c>
      <c r="H16" s="18" t="s">
        <v>39</v>
      </c>
      <c r="I16" s="17">
        <f t="shared" si="0"/>
        <v>3</v>
      </c>
      <c r="K16" s="135"/>
      <c r="L16" s="49">
        <f>L27+1</f>
        <v>8</v>
      </c>
      <c r="M16" s="50" t="s">
        <v>4</v>
      </c>
      <c r="N16" s="4" t="str">
        <f>IF(OR(A42&gt;0,A43&gt;0,A44&gt;0,A45&gt;0)," ",25)</f>
        <v xml:space="preserve"> </v>
      </c>
      <c r="O16" s="4" t="str">
        <f>IF(OR(A42&gt;0,A43&gt;0,A44&gt;0,A45&gt;0)," ",B29)</f>
        <v xml:space="preserve"> </v>
      </c>
      <c r="P16" s="62"/>
      <c r="Q16" s="103" t="str">
        <f>IF(P16&gt;0,IF(P16&gt;P17,"G"," ")," ")</f>
        <v xml:space="preserve"> </v>
      </c>
      <c r="R16" s="55"/>
      <c r="S16" s="4"/>
      <c r="T16" s="4"/>
      <c r="U16" s="4"/>
      <c r="V16" s="4"/>
      <c r="W16" s="4"/>
      <c r="X16" s="18"/>
      <c r="Y16" s="6"/>
      <c r="Z16" s="4"/>
      <c r="AA16" s="4"/>
      <c r="AB16" s="4"/>
      <c r="AC16" s="4"/>
      <c r="AD16" s="4"/>
      <c r="AE16" s="4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0">
        <f t="shared" si="2"/>
        <v>9</v>
      </c>
      <c r="AU16" s="4" t="str">
        <f>IF(X35="G",U34,U35)</f>
        <v xml:space="preserve"> </v>
      </c>
      <c r="AV16" s="17" t="str">
        <f>IF(X35="G",V34,V35)</f>
        <v xml:space="preserve"> </v>
      </c>
    </row>
    <row r="17" spans="1:48" x14ac:dyDescent="0.25">
      <c r="A17" s="24">
        <v>13</v>
      </c>
      <c r="B17" s="37"/>
      <c r="C17" s="119">
        <f>L11</f>
        <v>13</v>
      </c>
      <c r="D17" s="87">
        <f>D8</f>
        <v>4</v>
      </c>
      <c r="E17" s="87">
        <f>E9</f>
        <v>1</v>
      </c>
      <c r="F17" s="87">
        <f>F16</f>
        <v>2</v>
      </c>
      <c r="G17" s="88">
        <f t="shared" si="1"/>
        <v>1</v>
      </c>
      <c r="H17" s="89" t="s">
        <v>39</v>
      </c>
      <c r="I17" s="90">
        <f t="shared" si="0"/>
        <v>3</v>
      </c>
      <c r="K17" s="136"/>
      <c r="L17" s="35">
        <f>L16</f>
        <v>8</v>
      </c>
      <c r="M17" s="34" t="s">
        <v>5</v>
      </c>
      <c r="N17" s="2" t="str">
        <f>IF(OR(A42&gt;0,A43&gt;0,A44&gt;0,A45&gt;0)," ",8)</f>
        <v xml:space="preserve"> </v>
      </c>
      <c r="O17" s="2" t="str">
        <f>IF(OR(A42&gt;0,A43&gt;0,A44&gt;0,A45&gt;0)," ",B12)</f>
        <v xml:space="preserve"> </v>
      </c>
      <c r="P17" s="63"/>
      <c r="Q17" s="104" t="str">
        <f>IF(P17&gt;0,IF(P17&gt;P16,"G"," ")," ")</f>
        <v xml:space="preserve"> </v>
      </c>
      <c r="R17" s="56"/>
      <c r="S17" s="2"/>
      <c r="T17" s="2"/>
      <c r="U17" s="2"/>
      <c r="V17" s="2"/>
      <c r="W17" s="2"/>
      <c r="X17" s="2"/>
      <c r="Y17" s="7"/>
      <c r="Z17" s="50">
        <v>2</v>
      </c>
      <c r="AA17" s="50" t="s">
        <v>4</v>
      </c>
      <c r="AB17" s="1">
        <f>IF(A43&gt;0,A12,IF(X15="G",U15,U14))</f>
        <v>8</v>
      </c>
      <c r="AC17" s="1" t="str">
        <f>IF(A43&gt;0,B12,IF(X15="G",V15,V14))</f>
        <v>Bye</v>
      </c>
      <c r="AD17" s="62">
        <v>0</v>
      </c>
      <c r="AE17" s="42" t="str">
        <f>IF(AD17&gt;0,IF(AD17&gt;AD18,"G"," ")," ")</f>
        <v xml:space="preserve"> </v>
      </c>
      <c r="AF17" s="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0">
        <f t="shared" si="2"/>
        <v>9</v>
      </c>
      <c r="AU17" s="4" t="str">
        <f>IF(X6="g",U7,U6)</f>
        <v xml:space="preserve"> </v>
      </c>
      <c r="AV17" s="17" t="str">
        <f>IF(X6="g",V7,V6)</f>
        <v xml:space="preserve"> </v>
      </c>
    </row>
    <row r="18" spans="1:48" ht="16.5" thickBot="1" x14ac:dyDescent="0.3">
      <c r="A18" s="24">
        <v>14</v>
      </c>
      <c r="B18" s="37"/>
      <c r="C18" s="118">
        <f>L32</f>
        <v>14</v>
      </c>
      <c r="D18" s="82">
        <f>D7</f>
        <v>5</v>
      </c>
      <c r="E18" s="82">
        <f>E15</f>
        <v>4</v>
      </c>
      <c r="F18" s="82">
        <f>F15</f>
        <v>3</v>
      </c>
      <c r="G18" s="52">
        <f t="shared" si="1"/>
        <v>1</v>
      </c>
      <c r="H18" s="18" t="s">
        <v>39</v>
      </c>
      <c r="I18" s="17">
        <f t="shared" si="0"/>
        <v>3</v>
      </c>
      <c r="K18" s="134" t="s">
        <v>22</v>
      </c>
      <c r="L18" s="49">
        <f>L25+1</f>
        <v>16</v>
      </c>
      <c r="M18" s="50" t="s">
        <v>4</v>
      </c>
      <c r="N18" s="4" t="str">
        <f>IF(OR(A42&gt;0,A43&gt;0,A44&gt;0,A45&gt;0)," ",17)</f>
        <v xml:space="preserve"> </v>
      </c>
      <c r="O18" s="4" t="str">
        <f>IF(OR(A42&gt;0,A43&gt;0,A44&gt;0,A45&gt;0)," ",B21)</f>
        <v xml:space="preserve"> </v>
      </c>
      <c r="P18" s="62"/>
      <c r="Q18" s="103" t="str">
        <f>IF(P18&gt;0,IF(P18&gt;P19,"G"," ")," ")</f>
        <v xml:space="preserve"> </v>
      </c>
      <c r="R18" s="54"/>
      <c r="S18" s="49">
        <f>IF(C42&gt;0,C42,L20)</f>
        <v>1</v>
      </c>
      <c r="T18" s="50" t="s">
        <v>4</v>
      </c>
      <c r="U18" s="1" t="str">
        <f>IF($A$42&gt;0,A20,IF(Q18="G",N18,N19))</f>
        <v xml:space="preserve"> </v>
      </c>
      <c r="V18" s="1" t="str">
        <f>IF($A$42&gt;0,B20,IF(Q18="G",O18,O19))</f>
        <v xml:space="preserve"> </v>
      </c>
      <c r="W18" s="62"/>
      <c r="X18" s="42" t="str">
        <f>IF(W18&gt;0,IF(W18&gt;W19,"G"," ")," ")</f>
        <v xml:space="preserve"> </v>
      </c>
      <c r="Y18" s="5"/>
      <c r="Z18" s="34">
        <v>2</v>
      </c>
      <c r="AA18" s="34" t="s">
        <v>5</v>
      </c>
      <c r="AB18" s="2">
        <f>IF(A43&gt;0,A5,IF(X18="G",U18,U19))</f>
        <v>1</v>
      </c>
      <c r="AC18" s="2" t="str">
        <f>IF(A43&gt;0,B5,IF(X18="G",V18,V19))</f>
        <v>ALAIRAQI Soukaina</v>
      </c>
      <c r="AD18" s="63">
        <v>6</v>
      </c>
      <c r="AE18" s="43" t="str">
        <f>IF(AD18&gt;0,IF(AD18&gt;AD17,"G"," ")," ")</f>
        <v>G</v>
      </c>
      <c r="AF18" s="6"/>
      <c r="AG18" s="4"/>
      <c r="AH18" s="4"/>
      <c r="AI18" s="4"/>
      <c r="AJ18" s="4"/>
      <c r="AK18" s="4"/>
      <c r="AL18" s="4"/>
      <c r="AM18" s="4"/>
      <c r="AN18" s="137" t="s">
        <v>40</v>
      </c>
      <c r="AO18" s="137"/>
      <c r="AP18" s="137"/>
      <c r="AQ18" s="137"/>
      <c r="AR18" s="137"/>
      <c r="AS18" s="137"/>
      <c r="AT18" s="70">
        <f t="shared" si="2"/>
        <v>9</v>
      </c>
      <c r="AU18" s="4" t="str">
        <f>IF(X10="g",U11,U10)</f>
        <v xml:space="preserve"> </v>
      </c>
      <c r="AV18" s="17" t="str">
        <f>IF(X10="g",V11,V10)</f>
        <v xml:space="preserve"> </v>
      </c>
    </row>
    <row r="19" spans="1:48" ht="16.5" thickBot="1" x14ac:dyDescent="0.3">
      <c r="A19" s="24">
        <v>15</v>
      </c>
      <c r="B19" s="37"/>
      <c r="C19" s="119">
        <f>L24</f>
        <v>15</v>
      </c>
      <c r="D19" s="87">
        <f>D6</f>
        <v>8</v>
      </c>
      <c r="E19" s="87">
        <f>E14</f>
        <v>3</v>
      </c>
      <c r="F19" s="87">
        <f>F18</f>
        <v>3</v>
      </c>
      <c r="G19" s="88">
        <f t="shared" si="1"/>
        <v>1</v>
      </c>
      <c r="H19" s="89" t="s">
        <v>39</v>
      </c>
      <c r="I19" s="90">
        <f t="shared" si="0"/>
        <v>3</v>
      </c>
      <c r="K19" s="135"/>
      <c r="L19" s="35">
        <f>L18</f>
        <v>16</v>
      </c>
      <c r="M19" s="34" t="s">
        <v>5</v>
      </c>
      <c r="N19" s="2" t="str">
        <f>IF(OR(A42&gt;0,A43&gt;0,A44&gt;0,A45&gt;0)," ",16)</f>
        <v xml:space="preserve"> </v>
      </c>
      <c r="O19" s="2" t="str">
        <f>IF(OR(A42&gt;0,A43&gt;0,A44&gt;0,A45&gt;0)," ",B20)</f>
        <v xml:space="preserve"> </v>
      </c>
      <c r="P19" s="63"/>
      <c r="Q19" s="104" t="str">
        <f>IF(P19&gt;0,IF(P19&gt;P18,"G"," ")," ")</f>
        <v xml:space="preserve"> </v>
      </c>
      <c r="R19" s="55"/>
      <c r="S19" s="35">
        <f>S18</f>
        <v>1</v>
      </c>
      <c r="T19" s="34" t="s">
        <v>5</v>
      </c>
      <c r="U19" s="2" t="str">
        <f>IF($A$42&gt;0,A5,IF(Q21="G",N21,N20))</f>
        <v xml:space="preserve"> </v>
      </c>
      <c r="V19" s="2" t="str">
        <f>IF($A$42&gt;0,B5,IF(Q21="G",O21,O20))</f>
        <v xml:space="preserve"> </v>
      </c>
      <c r="W19" s="63"/>
      <c r="X19" s="43" t="str">
        <f>IF(W19&gt;0,IF(W19&gt;W18,"G"," ")," ")</f>
        <v xml:space="preserve"> </v>
      </c>
      <c r="Y19" s="6"/>
      <c r="Z19" s="4"/>
      <c r="AA19" s="4"/>
      <c r="AB19" s="4"/>
      <c r="AC19" s="4"/>
      <c r="AD19" s="4"/>
      <c r="AE19" s="18"/>
      <c r="AF19" s="6"/>
      <c r="AG19" s="4"/>
      <c r="AH19" s="4"/>
      <c r="AI19" s="4"/>
      <c r="AJ19" s="4"/>
      <c r="AK19" s="4"/>
      <c r="AL19" s="4"/>
      <c r="AM19" s="4"/>
      <c r="AN19" s="138" t="s">
        <v>7</v>
      </c>
      <c r="AO19" s="139"/>
      <c r="AP19" s="9" t="s">
        <v>1</v>
      </c>
      <c r="AQ19" s="9" t="s">
        <v>0</v>
      </c>
      <c r="AR19" s="9" t="s">
        <v>31</v>
      </c>
      <c r="AS19" s="10"/>
      <c r="AT19" s="70">
        <f t="shared" si="2"/>
        <v>9</v>
      </c>
      <c r="AU19" s="4" t="str">
        <f>IF(X30="g",U31,U30)</f>
        <v xml:space="preserve"> </v>
      </c>
      <c r="AV19" s="17" t="str">
        <f>IF(X30="g",V31,V30)</f>
        <v xml:space="preserve"> </v>
      </c>
    </row>
    <row r="20" spans="1:48" x14ac:dyDescent="0.25">
      <c r="A20" s="24">
        <v>16</v>
      </c>
      <c r="B20" s="73"/>
      <c r="C20" s="118">
        <f>L19</f>
        <v>16</v>
      </c>
      <c r="D20" s="82">
        <f>D5</f>
        <v>1</v>
      </c>
      <c r="E20" s="82">
        <f>E12</f>
        <v>2</v>
      </c>
      <c r="F20" s="82">
        <f>F17</f>
        <v>2</v>
      </c>
      <c r="G20" s="52">
        <f t="shared" si="1"/>
        <v>1</v>
      </c>
      <c r="H20" s="18" t="s">
        <v>39</v>
      </c>
      <c r="I20" s="17">
        <f t="shared" si="0"/>
        <v>3</v>
      </c>
      <c r="K20" s="135"/>
      <c r="L20" s="49">
        <f>IF(C41=0,1,C41)</f>
        <v>1</v>
      </c>
      <c r="M20" s="50" t="s">
        <v>4</v>
      </c>
      <c r="N20" s="4" t="str">
        <f>IF(OR(A42&gt;0,A43&gt;0,A44&gt;0,A45&gt;0)," ",32)</f>
        <v xml:space="preserve"> </v>
      </c>
      <c r="O20" s="4" t="str">
        <f>IF(OR(A42&gt;0,A43&gt;0,A44&gt;0,A45&gt;0)," ",B36)</f>
        <v xml:space="preserve"> </v>
      </c>
      <c r="P20" s="62"/>
      <c r="Q20" s="103" t="str">
        <f>IF(P20&gt;0,IF(P20&gt;P21,"G"," ")," ")</f>
        <v xml:space="preserve"> </v>
      </c>
      <c r="R20" s="55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18"/>
      <c r="AF20" s="6"/>
      <c r="AG20" s="4"/>
      <c r="AH20" s="4"/>
      <c r="AI20" s="4"/>
      <c r="AJ20" s="4"/>
      <c r="AK20" s="4"/>
      <c r="AL20" s="4"/>
      <c r="AM20" s="4"/>
      <c r="AN20" s="25">
        <f>IF(C45&gt;0,C45,AG13)</f>
        <v>1</v>
      </c>
      <c r="AO20" s="79" t="s">
        <v>4</v>
      </c>
      <c r="AP20" s="4">
        <f>IF(A45&gt;0,A5,IF(AL14="G",AI14,AI13))</f>
        <v>1</v>
      </c>
      <c r="AQ20" s="4" t="str">
        <f>IF(A45&gt;0,B5,IF(AL14="G",AJ14,AJ13))</f>
        <v>ALAIRAQI Soukaina</v>
      </c>
      <c r="AR20" s="96">
        <v>6</v>
      </c>
      <c r="AS20" s="80" t="str">
        <f>IF(AR20&gt;0,IF(AR20&gt;AR21,"G"," ")," ")</f>
        <v>G</v>
      </c>
      <c r="AT20" s="70">
        <f t="shared" si="2"/>
        <v>9</v>
      </c>
      <c r="AU20" s="4" t="str">
        <f>IF(X23="g",U22,U23)</f>
        <v xml:space="preserve"> </v>
      </c>
      <c r="AV20" s="17" t="str">
        <f>IF(X23="g",V22,V23)</f>
        <v xml:space="preserve"> </v>
      </c>
    </row>
    <row r="21" spans="1:48" ht="16.5" thickBot="1" x14ac:dyDescent="0.3">
      <c r="A21" s="24">
        <v>17</v>
      </c>
      <c r="B21" s="73"/>
      <c r="C21" s="119">
        <f>C20</f>
        <v>16</v>
      </c>
      <c r="D21" s="87">
        <f t="shared" ref="D21:D28" si="3">D5</f>
        <v>1</v>
      </c>
      <c r="E21" s="87">
        <f>E20</f>
        <v>2</v>
      </c>
      <c r="F21" s="87">
        <f>F20</f>
        <v>2</v>
      </c>
      <c r="G21" s="88">
        <f t="shared" si="1"/>
        <v>1</v>
      </c>
      <c r="H21" s="89" t="s">
        <v>39</v>
      </c>
      <c r="I21" s="90">
        <f t="shared" si="0"/>
        <v>3</v>
      </c>
      <c r="K21" s="136"/>
      <c r="L21" s="35">
        <f>L20</f>
        <v>1</v>
      </c>
      <c r="M21" s="34" t="s">
        <v>5</v>
      </c>
      <c r="N21" s="2" t="str">
        <f>IF(OR(A42&gt;0,A43&gt;0,A44&gt;0,A45&gt;0)," ",1)</f>
        <v xml:space="preserve"> </v>
      </c>
      <c r="O21" s="2" t="str">
        <f>IF(OR(A42&gt;0,A43&gt;0,A44&gt;0,A45&gt;0)," ",B5)</f>
        <v xml:space="preserve"> </v>
      </c>
      <c r="P21" s="63"/>
      <c r="Q21" s="104" t="str">
        <f>IF(P21&gt;0,IF(P21&gt;P20,"G"," ")," ")</f>
        <v xml:space="preserve"> </v>
      </c>
      <c r="R21" s="56"/>
      <c r="S21" s="2"/>
      <c r="T21" s="2"/>
      <c r="U21" s="2"/>
      <c r="V21" s="2"/>
      <c r="W21" s="2"/>
      <c r="X21" s="31"/>
      <c r="Y21" s="7"/>
      <c r="Z21" s="2"/>
      <c r="AA21" s="2"/>
      <c r="AB21" s="2"/>
      <c r="AC21" s="2"/>
      <c r="AD21" s="2"/>
      <c r="AE21" s="31"/>
      <c r="AF21" s="7"/>
      <c r="AG21" s="4"/>
      <c r="AH21" s="4"/>
      <c r="AI21" s="4"/>
      <c r="AJ21" s="4"/>
      <c r="AK21" s="4"/>
      <c r="AL21" s="4"/>
      <c r="AM21" s="4"/>
      <c r="AN21" s="25">
        <f>AN20+1</f>
        <v>2</v>
      </c>
      <c r="AO21" s="79" t="s">
        <v>5</v>
      </c>
      <c r="AP21" s="4">
        <f>IF(A45&gt;0,A6,IF(AL29="G",AI29,AI30))</f>
        <v>3</v>
      </c>
      <c r="AQ21" s="4" t="str">
        <f>IF(A45&gt;0,B6,IF(AL29="G",AJ29,AJ30))</f>
        <v>DE RUDNICKI Keona</v>
      </c>
      <c r="AR21" s="95">
        <v>4</v>
      </c>
      <c r="AS21" s="48" t="str">
        <f>IF(AR21&gt;0,IF(AR21&gt;AR20,"G"," ")," ")</f>
        <v xml:space="preserve"> </v>
      </c>
      <c r="AT21" s="70">
        <f t="shared" si="2"/>
        <v>9</v>
      </c>
      <c r="AU21" s="4" t="str">
        <f>IF(X18="g",U19,U18)</f>
        <v xml:space="preserve"> </v>
      </c>
      <c r="AV21" s="17" t="str">
        <f>IF(X18="g",V19,V18)</f>
        <v xml:space="preserve"> </v>
      </c>
    </row>
    <row r="22" spans="1:48" ht="16.5" thickBot="1" x14ac:dyDescent="0.3">
      <c r="A22" s="24">
        <v>18</v>
      </c>
      <c r="B22" s="37"/>
      <c r="C22" s="118">
        <f>C19</f>
        <v>15</v>
      </c>
      <c r="D22" s="82">
        <f t="shared" si="3"/>
        <v>8</v>
      </c>
      <c r="E22" s="82">
        <f>E19</f>
        <v>3</v>
      </c>
      <c r="F22" s="82">
        <f>F19</f>
        <v>3</v>
      </c>
      <c r="G22" s="52">
        <f t="shared" si="1"/>
        <v>1</v>
      </c>
      <c r="H22" s="18" t="s">
        <v>39</v>
      </c>
      <c r="I22" s="17">
        <f t="shared" si="0"/>
        <v>3</v>
      </c>
      <c r="K22" s="125" t="s">
        <v>27</v>
      </c>
      <c r="L22" s="49">
        <f>L21+1</f>
        <v>2</v>
      </c>
      <c r="M22" s="50" t="s">
        <v>4</v>
      </c>
      <c r="N22" s="4" t="str">
        <f>IF(OR(A42&gt;0,A43&gt;0,A44&gt;0,A45&gt;0)," ",2)</f>
        <v xml:space="preserve"> </v>
      </c>
      <c r="O22" s="4" t="str">
        <f>IF(OR(A42&gt;0,A43&gt;0,A44&gt;0,A45&gt;0)," ",B6)</f>
        <v xml:space="preserve"> </v>
      </c>
      <c r="P22" s="64"/>
      <c r="Q22" s="105" t="str">
        <f>IF(P22&gt;0,IF(P22&gt;P23,"G"," ")," ")</f>
        <v xml:space="preserve"> </v>
      </c>
      <c r="R22" s="54"/>
      <c r="S22" s="49">
        <f>S26+1</f>
        <v>8</v>
      </c>
      <c r="T22" s="50" t="s">
        <v>4</v>
      </c>
      <c r="U22" s="1" t="str">
        <f>IF($A$42&gt;0,A6,IF(Q22="G",N22,N23))</f>
        <v xml:space="preserve"> </v>
      </c>
      <c r="V22" s="1" t="str">
        <f>IF($A$42&gt;0,B6,IF(Q22="G",O22,O23))</f>
        <v xml:space="preserve"> </v>
      </c>
      <c r="W22" s="64"/>
      <c r="X22" s="44" t="str">
        <f>IF(W22&gt;0,IF(W22&gt;W23,"G"," ")," ")</f>
        <v xml:space="preserve"> </v>
      </c>
      <c r="Y22" s="5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L22" s="4"/>
      <c r="AM22" s="4"/>
      <c r="AN22" s="138" t="s">
        <v>8</v>
      </c>
      <c r="AO22" s="139"/>
      <c r="AP22" s="9"/>
      <c r="AQ22" s="9"/>
      <c r="AR22" s="9" t="s">
        <v>31</v>
      </c>
      <c r="AS22" s="30"/>
      <c r="AT22" s="69">
        <v>17</v>
      </c>
      <c r="AU22" s="4" t="str">
        <f>IF(Q7="G",N6,N7)</f>
        <v xml:space="preserve"> </v>
      </c>
      <c r="AV22" s="17" t="str">
        <f>IF(Q7="G",O6,O7)</f>
        <v xml:space="preserve"> </v>
      </c>
    </row>
    <row r="23" spans="1:48" x14ac:dyDescent="0.25">
      <c r="A23" s="24">
        <v>19</v>
      </c>
      <c r="B23" s="37"/>
      <c r="C23" s="119">
        <f>C18</f>
        <v>14</v>
      </c>
      <c r="D23" s="87">
        <f t="shared" si="3"/>
        <v>5</v>
      </c>
      <c r="E23" s="87">
        <f>E18</f>
        <v>4</v>
      </c>
      <c r="F23" s="87">
        <f>F22</f>
        <v>3</v>
      </c>
      <c r="G23" s="88">
        <f t="shared" si="1"/>
        <v>1</v>
      </c>
      <c r="H23" s="89" t="s">
        <v>39</v>
      </c>
      <c r="I23" s="90">
        <f t="shared" si="0"/>
        <v>3</v>
      </c>
      <c r="K23" s="126"/>
      <c r="L23" s="35">
        <f>L22</f>
        <v>2</v>
      </c>
      <c r="M23" s="34" t="s">
        <v>5</v>
      </c>
      <c r="N23" s="2" t="str">
        <f>IF(OR(A42&gt;0,A43&gt;0,A44&gt;0,A45&gt;0)," ",31)</f>
        <v xml:space="preserve"> </v>
      </c>
      <c r="O23" s="2" t="str">
        <f>IF(OR(A42&gt;0,A43&gt;0,A44&gt;0,A45&gt;0)," ",B35)</f>
        <v xml:space="preserve"> </v>
      </c>
      <c r="P23" s="65"/>
      <c r="Q23" s="106" t="str">
        <f>IF(P23&gt;0,IF(P23&gt;P22,"G"," ")," ")</f>
        <v xml:space="preserve"> </v>
      </c>
      <c r="R23" s="55"/>
      <c r="S23" s="35">
        <f>S22</f>
        <v>8</v>
      </c>
      <c r="T23" s="34" t="s">
        <v>5</v>
      </c>
      <c r="U23" s="2" t="str">
        <f>IF($A$42&gt;0,A19,IF(Q25="G",N25,N24))</f>
        <v xml:space="preserve"> </v>
      </c>
      <c r="V23" s="2" t="str">
        <f>IF($A$42&gt;0,B19,IF(Q25="G",O25,O24))</f>
        <v xml:space="preserve"> </v>
      </c>
      <c r="W23" s="65"/>
      <c r="X23" s="45" t="str">
        <f>IF(W23&gt;0,IF(W23&gt;W22,"G"," ")," ")</f>
        <v xml:space="preserve"> </v>
      </c>
      <c r="Y23" s="6"/>
      <c r="Z23" s="4"/>
      <c r="AA23" s="4"/>
      <c r="AB23" s="4"/>
      <c r="AC23" s="4"/>
      <c r="AD23" s="4"/>
      <c r="AE23" s="4"/>
      <c r="AF23" s="6"/>
      <c r="AG23" s="4"/>
      <c r="AH23" s="4"/>
      <c r="AI23" s="4"/>
      <c r="AJ23" s="4"/>
      <c r="AK23" s="4"/>
      <c r="AL23" s="4"/>
      <c r="AM23" s="4"/>
      <c r="AN23" s="25">
        <f>AN21+1</f>
        <v>3</v>
      </c>
      <c r="AO23" s="79" t="s">
        <v>4</v>
      </c>
      <c r="AP23" s="4">
        <f>IF(AL29="G",AI30,AI29)</f>
        <v>2</v>
      </c>
      <c r="AQ23" s="4" t="str">
        <f>IF(AL29="G",AJ30,AJ29)</f>
        <v>ROUSSEL Cary</v>
      </c>
      <c r="AR23" s="97">
        <v>0</v>
      </c>
      <c r="AS23" s="81" t="str">
        <f>IF(AR23&gt;0,IF(AR23&gt;AR24,"G"," ")," ")</f>
        <v xml:space="preserve"> </v>
      </c>
      <c r="AT23" s="69">
        <f t="shared" ref="AT23:AT37" si="4">$AT$22</f>
        <v>17</v>
      </c>
      <c r="AU23" s="4" t="str">
        <f>IF(Q9="G",N8,N9)</f>
        <v xml:space="preserve"> </v>
      </c>
      <c r="AV23" s="17" t="str">
        <f>IF(Q9="G",O8,O9)</f>
        <v xml:space="preserve"> </v>
      </c>
    </row>
    <row r="24" spans="1:48" x14ac:dyDescent="0.25">
      <c r="A24" s="24">
        <v>20</v>
      </c>
      <c r="B24" s="37"/>
      <c r="C24" s="118">
        <f>C17</f>
        <v>13</v>
      </c>
      <c r="D24" s="82">
        <f t="shared" si="3"/>
        <v>4</v>
      </c>
      <c r="E24" s="82">
        <f>E17</f>
        <v>1</v>
      </c>
      <c r="F24" s="82">
        <f>F21</f>
        <v>2</v>
      </c>
      <c r="G24" s="52">
        <f t="shared" si="1"/>
        <v>1</v>
      </c>
      <c r="H24" s="18" t="s">
        <v>39</v>
      </c>
      <c r="I24" s="17">
        <f t="shared" si="0"/>
        <v>3</v>
      </c>
      <c r="K24" s="126"/>
      <c r="L24" s="49">
        <f>L33+1</f>
        <v>15</v>
      </c>
      <c r="M24" s="50" t="s">
        <v>4</v>
      </c>
      <c r="N24" s="4" t="str">
        <f>IF(OR(A42&gt;0,A43&gt;0,A44&gt;0,A45&gt;0)," ",15)</f>
        <v xml:space="preserve"> </v>
      </c>
      <c r="O24" s="4" t="str">
        <f>IF(OR(A42&gt;0,A43&gt;0,A44&gt;0,A45&gt;0)," ",B19)</f>
        <v xml:space="preserve"> </v>
      </c>
      <c r="P24" s="64"/>
      <c r="Q24" s="105" t="str">
        <f>IF(P24&gt;0,IF(P24&gt;P25,"G"," ")," ")</f>
        <v xml:space="preserve"> </v>
      </c>
      <c r="R24" s="55"/>
      <c r="S24" s="4"/>
      <c r="T24" s="4"/>
      <c r="U24" s="4"/>
      <c r="V24" s="4"/>
      <c r="W24" s="4"/>
      <c r="X24" s="18"/>
      <c r="Y24" s="6"/>
      <c r="Z24" s="4"/>
      <c r="AA24" s="4"/>
      <c r="AB24" s="4"/>
      <c r="AC24" s="4"/>
      <c r="AD24" s="4"/>
      <c r="AE24" s="18"/>
      <c r="AF24" s="6"/>
      <c r="AG24" s="4"/>
      <c r="AH24" s="4"/>
      <c r="AI24" s="4"/>
      <c r="AJ24" s="4"/>
      <c r="AK24" s="4"/>
      <c r="AL24" s="4"/>
      <c r="AM24" s="4"/>
      <c r="AN24" s="26">
        <f>AN23</f>
        <v>3</v>
      </c>
      <c r="AO24" s="78" t="s">
        <v>5</v>
      </c>
      <c r="AP24" s="2">
        <f>IF(AL14="G",AI13,AI14)</f>
        <v>4</v>
      </c>
      <c r="AQ24" s="2" t="str">
        <f>IF(AL14="G",AJ13,AJ14)</f>
        <v>ARENAS Mia</v>
      </c>
      <c r="AR24" s="61">
        <v>6</v>
      </c>
      <c r="AS24" s="40" t="str">
        <f>IF(AR24&gt;0,IF(AR24&gt;AR23,"G"," ")," ")</f>
        <v>G</v>
      </c>
      <c r="AT24" s="69">
        <f t="shared" si="4"/>
        <v>17</v>
      </c>
      <c r="AU24" s="4" t="str">
        <f>IF(Q11="G",N10,N11)</f>
        <v xml:space="preserve"> </v>
      </c>
      <c r="AV24" s="17" t="str">
        <f>IF(Q11="G",O10,O11)</f>
        <v xml:space="preserve"> </v>
      </c>
    </row>
    <row r="25" spans="1:48" x14ac:dyDescent="0.25">
      <c r="A25" s="24">
        <v>21</v>
      </c>
      <c r="B25" s="37"/>
      <c r="C25" s="119">
        <f>C16</f>
        <v>12</v>
      </c>
      <c r="D25" s="87">
        <f t="shared" si="3"/>
        <v>3</v>
      </c>
      <c r="E25" s="87">
        <f>E24</f>
        <v>1</v>
      </c>
      <c r="F25" s="87">
        <f>F24</f>
        <v>2</v>
      </c>
      <c r="G25" s="88">
        <f t="shared" si="1"/>
        <v>1</v>
      </c>
      <c r="H25" s="89" t="s">
        <v>39</v>
      </c>
      <c r="I25" s="90">
        <f t="shared" si="0"/>
        <v>3</v>
      </c>
      <c r="K25" s="127"/>
      <c r="L25" s="35">
        <f>L24</f>
        <v>15</v>
      </c>
      <c r="M25" s="34" t="s">
        <v>5</v>
      </c>
      <c r="N25" s="2" t="str">
        <f>IF(OR(A42&gt;0,A43&gt;0,A44&gt;0,A45&gt;0)," ",18)</f>
        <v xml:space="preserve"> </v>
      </c>
      <c r="O25" s="2" t="str">
        <f>IF(OR(A42&gt;0,A43&gt;0,A44&gt;0,A45&gt;0)," ",B22)</f>
        <v xml:space="preserve"> </v>
      </c>
      <c r="P25" s="65"/>
      <c r="Q25" s="106" t="str">
        <f>IF(P25&gt;0,IF(P25&gt;P24,"G"," ")," ")</f>
        <v xml:space="preserve"> </v>
      </c>
      <c r="R25" s="56"/>
      <c r="S25" s="2"/>
      <c r="T25" s="2"/>
      <c r="U25" s="2"/>
      <c r="V25" s="2"/>
      <c r="W25" s="2"/>
      <c r="X25" s="2"/>
      <c r="Y25" s="7"/>
      <c r="Z25" s="50">
        <v>3</v>
      </c>
      <c r="AA25" s="50" t="s">
        <v>4</v>
      </c>
      <c r="AB25" s="1">
        <f>IF(A43&gt;0,A6,IF(X23="G",U23,U22))</f>
        <v>2</v>
      </c>
      <c r="AC25" s="1" t="str">
        <f>IF(A43&gt;0,B6,IF(X23="G",V23,V22))</f>
        <v>ROUSSEL Cary</v>
      </c>
      <c r="AD25" s="64">
        <v>6</v>
      </c>
      <c r="AE25" s="44" t="str">
        <f>IF(AD25&gt;0,IF(AD25&gt;AD26,"G"," ")," ")</f>
        <v>G</v>
      </c>
      <c r="AF25" s="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9">
        <f t="shared" si="4"/>
        <v>17</v>
      </c>
      <c r="AU25" s="4" t="str">
        <f>IF(Q13="G",N12,N13)</f>
        <v xml:space="preserve"> </v>
      </c>
      <c r="AV25" s="17" t="str">
        <f>IF(Q13="G",O12,O13)</f>
        <v xml:space="preserve"> </v>
      </c>
    </row>
    <row r="26" spans="1:48" x14ac:dyDescent="0.25">
      <c r="A26" s="24">
        <v>22</v>
      </c>
      <c r="B26" s="37"/>
      <c r="C26" s="118">
        <f>C15</f>
        <v>11</v>
      </c>
      <c r="D26" s="82">
        <f t="shared" si="3"/>
        <v>6</v>
      </c>
      <c r="E26" s="82">
        <f>E23</f>
        <v>4</v>
      </c>
      <c r="F26" s="82">
        <f>F23</f>
        <v>3</v>
      </c>
      <c r="G26" s="52">
        <f t="shared" si="1"/>
        <v>1</v>
      </c>
      <c r="H26" s="18" t="s">
        <v>39</v>
      </c>
      <c r="I26" s="17">
        <f t="shared" si="0"/>
        <v>3</v>
      </c>
      <c r="K26" s="125" t="s">
        <v>28</v>
      </c>
      <c r="L26" s="49">
        <f>L35+1</f>
        <v>7</v>
      </c>
      <c r="M26" s="50" t="s">
        <v>4</v>
      </c>
      <c r="N26" s="4" t="str">
        <f>IF(OR(A42&gt;0,A43&gt;0,A44&gt;0,A45&gt;0)," ",7)</f>
        <v xml:space="preserve"> </v>
      </c>
      <c r="O26" s="4" t="str">
        <f>IF(OR(A42&gt;0,A43&gt;0,A44&gt;0,A45&gt;0)," ",B11)</f>
        <v xml:space="preserve"> </v>
      </c>
      <c r="P26" s="64"/>
      <c r="Q26" s="105" t="str">
        <f>IF(P26&gt;0,IF(P26&gt;P27,"G"," ")," ")</f>
        <v xml:space="preserve"> </v>
      </c>
      <c r="R26" s="54"/>
      <c r="S26" s="49">
        <f>S34+1</f>
        <v>7</v>
      </c>
      <c r="T26" s="50" t="s">
        <v>4</v>
      </c>
      <c r="U26" s="1" t="str">
        <f>IF($A$42&gt;0,A11,IF(Q26="G",N26,N27))</f>
        <v xml:space="preserve"> </v>
      </c>
      <c r="V26" s="1" t="str">
        <f>IF($A$42&gt;0,B11,IF(Q26="G",O26,O27))</f>
        <v xml:space="preserve"> </v>
      </c>
      <c r="W26" s="64"/>
      <c r="X26" s="44" t="str">
        <f>IF(W26&gt;0,IF(W26&gt;W27,"G"," ")," ")</f>
        <v xml:space="preserve"> </v>
      </c>
      <c r="Y26" s="5"/>
      <c r="Z26" s="26">
        <f>Z25</f>
        <v>3</v>
      </c>
      <c r="AA26" s="34" t="s">
        <v>5</v>
      </c>
      <c r="AB26" s="2">
        <f>IF(A43&gt;0,A11,IF(X26="G",U26,U27))</f>
        <v>7</v>
      </c>
      <c r="AC26" s="2" t="str">
        <f>IF(A43&gt;0,B11,IF(X26="G",V26,V27))</f>
        <v>Bye</v>
      </c>
      <c r="AD26" s="65">
        <v>0</v>
      </c>
      <c r="AE26" s="45" t="str">
        <f>IF(AD26&gt;0,IF(AD26&gt;AD25,"G"," ")," ")</f>
        <v xml:space="preserve"> </v>
      </c>
      <c r="AF26" s="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9">
        <f t="shared" si="4"/>
        <v>17</v>
      </c>
      <c r="AU26" s="4" t="str">
        <f>IF(Q15="G",N14,N15)</f>
        <v xml:space="preserve"> </v>
      </c>
      <c r="AV26" s="17" t="str">
        <f>IF(Q15="G",O14,O15)</f>
        <v xml:space="preserve"> </v>
      </c>
    </row>
    <row r="27" spans="1:48" ht="16.5" thickBot="1" x14ac:dyDescent="0.3">
      <c r="A27" s="24">
        <v>23</v>
      </c>
      <c r="B27" s="37"/>
      <c r="C27" s="119">
        <f>C14</f>
        <v>10</v>
      </c>
      <c r="D27" s="87">
        <f t="shared" si="3"/>
        <v>7</v>
      </c>
      <c r="E27" s="87">
        <f>E22</f>
        <v>3</v>
      </c>
      <c r="F27" s="87">
        <f>F26</f>
        <v>3</v>
      </c>
      <c r="G27" s="88">
        <f t="shared" si="1"/>
        <v>1</v>
      </c>
      <c r="H27" s="89" t="s">
        <v>39</v>
      </c>
      <c r="I27" s="90">
        <f t="shared" si="0"/>
        <v>3</v>
      </c>
      <c r="K27" s="126"/>
      <c r="L27" s="35">
        <f>L26</f>
        <v>7</v>
      </c>
      <c r="M27" s="34" t="s">
        <v>5</v>
      </c>
      <c r="N27" s="2" t="str">
        <f>IF(OR(A42&gt;0,A43&gt;0,A44&gt;0,A45&gt;0)," ",26)</f>
        <v xml:space="preserve"> </v>
      </c>
      <c r="O27" s="2" t="str">
        <f>IF(OR(A42&gt;0,A43&gt;0,A44&gt;0,A45&gt;0)," ",B30)</f>
        <v xml:space="preserve"> </v>
      </c>
      <c r="P27" s="65"/>
      <c r="Q27" s="106" t="str">
        <f>IF(P27&gt;0,IF(P27&gt;P26,"G"," ")," ")</f>
        <v xml:space="preserve"> </v>
      </c>
      <c r="R27" s="55"/>
      <c r="S27" s="35">
        <f>S26</f>
        <v>7</v>
      </c>
      <c r="T27" s="34" t="s">
        <v>5</v>
      </c>
      <c r="U27" s="2" t="str">
        <f>IF($A$42&gt;0,A14,IF(Q29="G",N29,N28))</f>
        <v xml:space="preserve"> </v>
      </c>
      <c r="V27" s="2" t="str">
        <f>IF($A$42&gt;0,B14,IF(Q29="G",O29,O28))</f>
        <v xml:space="preserve"> </v>
      </c>
      <c r="W27" s="65"/>
      <c r="X27" s="45" t="str">
        <f>IF(W27&gt;0,IF(W27&gt;W26,"G"," ")," ")</f>
        <v xml:space="preserve"> </v>
      </c>
      <c r="Y27" s="6"/>
      <c r="Z27" s="4"/>
      <c r="AA27" s="4"/>
      <c r="AB27" s="4"/>
      <c r="AC27" s="4"/>
      <c r="AD27" s="4"/>
      <c r="AE27" s="18"/>
      <c r="AF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9">
        <f t="shared" si="4"/>
        <v>17</v>
      </c>
      <c r="AU27" s="4" t="str">
        <f>IF(Q17="G",N16,N17)</f>
        <v xml:space="preserve"> </v>
      </c>
      <c r="AV27" s="17" t="str">
        <f>IF(Q17="G",O16,O17)</f>
        <v xml:space="preserve"> </v>
      </c>
    </row>
    <row r="28" spans="1:48" ht="16.5" thickBot="1" x14ac:dyDescent="0.3">
      <c r="A28" s="24">
        <v>24</v>
      </c>
      <c r="B28" s="37"/>
      <c r="C28" s="118">
        <f>C13</f>
        <v>9</v>
      </c>
      <c r="D28" s="82">
        <f t="shared" si="3"/>
        <v>2</v>
      </c>
      <c r="E28" s="82">
        <f>E20</f>
        <v>2</v>
      </c>
      <c r="F28" s="82">
        <f>F25</f>
        <v>2</v>
      </c>
      <c r="G28" s="52">
        <f t="shared" si="1"/>
        <v>1</v>
      </c>
      <c r="H28" s="18" t="s">
        <v>39</v>
      </c>
      <c r="I28" s="17">
        <f t="shared" si="0"/>
        <v>3</v>
      </c>
      <c r="K28" s="126"/>
      <c r="L28" s="49">
        <f>L15+1</f>
        <v>10</v>
      </c>
      <c r="M28" s="50" t="s">
        <v>4</v>
      </c>
      <c r="N28" s="4" t="str">
        <f>IF(OR(A42&gt;0,A43&gt;0,A44&gt;0,A45&gt;0)," ",10)</f>
        <v xml:space="preserve"> </v>
      </c>
      <c r="O28" s="4" t="str">
        <f>IF(OR(A42&gt;0,A43&gt;0,A44&gt;0,A45&gt;0)," ",B14)</f>
        <v xml:space="preserve"> </v>
      </c>
      <c r="P28" s="64"/>
      <c r="Q28" s="105" t="str">
        <f>IF(P28&gt;0,IF(P28&gt;P29,"G"," ")," ")</f>
        <v xml:space="preserve"> </v>
      </c>
      <c r="R28" s="55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18"/>
      <c r="AF28" s="6"/>
      <c r="AG28" s="8" t="s">
        <v>6</v>
      </c>
      <c r="AH28" s="9"/>
      <c r="AI28" s="9" t="s">
        <v>1</v>
      </c>
      <c r="AJ28" s="9" t="s">
        <v>0</v>
      </c>
      <c r="AK28" s="9" t="s">
        <v>31</v>
      </c>
      <c r="AL28" s="10" t="s">
        <v>3</v>
      </c>
      <c r="AM28" s="4"/>
      <c r="AN28" s="4"/>
      <c r="AO28" s="4"/>
      <c r="AP28" s="4"/>
      <c r="AQ28" s="4"/>
      <c r="AR28" s="4"/>
      <c r="AS28" s="4"/>
      <c r="AT28" s="69">
        <f t="shared" si="4"/>
        <v>17</v>
      </c>
      <c r="AU28" s="4" t="str">
        <f>IF(Q19="G",N18,N19)</f>
        <v xml:space="preserve"> </v>
      </c>
      <c r="AV28" s="17" t="str">
        <f>IF(Q19="G",O18,O19)</f>
        <v xml:space="preserve"> </v>
      </c>
    </row>
    <row r="29" spans="1:48" x14ac:dyDescent="0.25">
      <c r="A29" s="24">
        <v>25</v>
      </c>
      <c r="B29" s="37"/>
      <c r="C29" s="119">
        <f>C12</f>
        <v>8</v>
      </c>
      <c r="D29" s="87">
        <f>D12</f>
        <v>2</v>
      </c>
      <c r="E29" s="87">
        <f>E28</f>
        <v>2</v>
      </c>
      <c r="F29" s="87">
        <f>F28</f>
        <v>2</v>
      </c>
      <c r="G29" s="88">
        <f t="shared" si="1"/>
        <v>1</v>
      </c>
      <c r="H29" s="89" t="s">
        <v>39</v>
      </c>
      <c r="I29" s="90">
        <f t="shared" si="0"/>
        <v>3</v>
      </c>
      <c r="K29" s="127"/>
      <c r="L29" s="35">
        <f>L28</f>
        <v>10</v>
      </c>
      <c r="M29" s="34" t="s">
        <v>5</v>
      </c>
      <c r="N29" s="2" t="str">
        <f>IF(OR(A42&gt;0,A43&gt;0,A44&gt;0,A45&gt;0)," ",23)</f>
        <v xml:space="preserve"> </v>
      </c>
      <c r="O29" s="2" t="str">
        <f>IF(OR(A42&gt;0,A43&gt;0,A44&gt;0,A45&gt;0)," ",B27)</f>
        <v xml:space="preserve"> </v>
      </c>
      <c r="P29" s="65"/>
      <c r="Q29" s="106" t="str">
        <f>IF(P29&gt;0,IF(P29&gt;P28,"G"," ")," ")</f>
        <v xml:space="preserve"> </v>
      </c>
      <c r="R29" s="56"/>
      <c r="S29" s="2"/>
      <c r="T29" s="2"/>
      <c r="U29" s="2"/>
      <c r="V29" s="2"/>
      <c r="W29" s="2"/>
      <c r="X29" s="31"/>
      <c r="Y29" s="7"/>
      <c r="Z29" s="2"/>
      <c r="AA29" s="2"/>
      <c r="AB29" s="2"/>
      <c r="AC29" s="2"/>
      <c r="AD29" s="2"/>
      <c r="AE29" s="31"/>
      <c r="AF29" s="7"/>
      <c r="AG29" s="25">
        <f>AG13+1</f>
        <v>3</v>
      </c>
      <c r="AH29" s="77" t="s">
        <v>4</v>
      </c>
      <c r="AI29" s="4">
        <f>IF(A44&gt;0,A6,IF(AE25="G",AB25,AB26))</f>
        <v>2</v>
      </c>
      <c r="AJ29" s="4" t="str">
        <f>IF(A44&gt;0,B6,IF(AE25="G",AC25,AC26))</f>
        <v>ROUSSEL Cary</v>
      </c>
      <c r="AK29" s="95">
        <v>0</v>
      </c>
      <c r="AL29" s="48" t="str">
        <f>IF(AK29&gt;0,IF(AK29&gt;AK30,"G"," ")," ")</f>
        <v xml:space="preserve"> </v>
      </c>
      <c r="AM29" s="4"/>
      <c r="AN29" s="4"/>
      <c r="AO29" s="4"/>
      <c r="AP29" s="4"/>
      <c r="AQ29" s="4"/>
      <c r="AR29" s="4"/>
      <c r="AS29" s="4"/>
      <c r="AT29" s="69">
        <f t="shared" si="4"/>
        <v>17</v>
      </c>
      <c r="AU29" s="4" t="str">
        <f>IF(Q21="G",N20,N21)</f>
        <v xml:space="preserve"> </v>
      </c>
      <c r="AV29" s="17" t="str">
        <f>IF(Q21="G",O20,O21)</f>
        <v xml:space="preserve"> </v>
      </c>
    </row>
    <row r="30" spans="1:48" x14ac:dyDescent="0.25">
      <c r="A30" s="24">
        <v>26</v>
      </c>
      <c r="B30" s="37"/>
      <c r="C30" s="118">
        <f>C11</f>
        <v>7</v>
      </c>
      <c r="D30" s="82">
        <f>D27</f>
        <v>7</v>
      </c>
      <c r="E30" s="82">
        <f>E27</f>
        <v>3</v>
      </c>
      <c r="F30" s="82">
        <f>F27</f>
        <v>3</v>
      </c>
      <c r="G30" s="52">
        <f t="shared" si="1"/>
        <v>1</v>
      </c>
      <c r="H30" s="18" t="s">
        <v>39</v>
      </c>
      <c r="I30" s="17">
        <f t="shared" si="0"/>
        <v>3</v>
      </c>
      <c r="K30" s="128" t="s">
        <v>29</v>
      </c>
      <c r="L30" s="49">
        <f>L23+1</f>
        <v>3</v>
      </c>
      <c r="M30" s="50" t="s">
        <v>4</v>
      </c>
      <c r="N30" s="4" t="str">
        <f>IF(OR(A42&gt;0,A43&gt;0,A44&gt;0,A45&gt;0)," ",3)</f>
        <v xml:space="preserve"> </v>
      </c>
      <c r="O30" s="4" t="str">
        <f>IF(OR(A42&gt;0,A43&gt;0,A44&gt;0,A45&gt;0)," ",B7)</f>
        <v xml:space="preserve"> </v>
      </c>
      <c r="P30" s="66"/>
      <c r="Q30" s="107" t="str">
        <f>IF(P30&gt;0,IF(P30&gt;P31,"G"," ")," ")</f>
        <v xml:space="preserve"> </v>
      </c>
      <c r="R30" s="54"/>
      <c r="S30" s="49">
        <f>S10+1</f>
        <v>5</v>
      </c>
      <c r="T30" s="50" t="s">
        <v>4</v>
      </c>
      <c r="U30" s="1" t="str">
        <f>IF($A$42&gt;0,A7,IF(Q30="G",N30,N31))</f>
        <v xml:space="preserve"> </v>
      </c>
      <c r="V30" s="1" t="str">
        <f>IF($A$42&gt;0,B7,IF(Q30="G",O30,O31))</f>
        <v xml:space="preserve"> </v>
      </c>
      <c r="W30" s="66"/>
      <c r="X30" s="46" t="str">
        <f>IF(W30&gt;0,IF(W30&gt;W31,"G"," ")," ")</f>
        <v xml:space="preserve"> </v>
      </c>
      <c r="Y30" s="5"/>
      <c r="Z30" s="51"/>
      <c r="AA30" s="1"/>
      <c r="AB30" s="1"/>
      <c r="AC30" s="1"/>
      <c r="AD30" s="1"/>
      <c r="AE30" s="1"/>
      <c r="AF30" s="5"/>
      <c r="AG30" s="26">
        <f>AG29</f>
        <v>3</v>
      </c>
      <c r="AH30" s="78" t="s">
        <v>5</v>
      </c>
      <c r="AI30" s="2">
        <f>IF(A44&gt;0,A7,IF(AE33="G",AB33,AB34))</f>
        <v>3</v>
      </c>
      <c r="AJ30" s="2" t="str">
        <f>IF(A44&gt;0,B7,IF(AE33="G",AC33,AC34))</f>
        <v>DE RUDNICKI Keona</v>
      </c>
      <c r="AK30" s="67">
        <v>6</v>
      </c>
      <c r="AL30" s="47" t="str">
        <f>IF(AK30&gt;0,IF(AK30&gt;AK29,"G"," ")," ")</f>
        <v>G</v>
      </c>
      <c r="AM30" s="4"/>
      <c r="AN30" s="4"/>
      <c r="AO30" s="4"/>
      <c r="AP30" s="4"/>
      <c r="AQ30" s="4"/>
      <c r="AR30" s="4"/>
      <c r="AS30" s="4"/>
      <c r="AT30" s="69">
        <f t="shared" si="4"/>
        <v>17</v>
      </c>
      <c r="AU30" s="4" t="str">
        <f>IF(Q23="G",N22,N23)</f>
        <v xml:space="preserve"> </v>
      </c>
      <c r="AV30" s="17" t="str">
        <f>IF(Q23="G",O22,O23)</f>
        <v xml:space="preserve"> </v>
      </c>
    </row>
    <row r="31" spans="1:48" x14ac:dyDescent="0.25">
      <c r="A31" s="24">
        <v>27</v>
      </c>
      <c r="B31" s="37"/>
      <c r="C31" s="119">
        <f>C10</f>
        <v>6</v>
      </c>
      <c r="D31" s="87">
        <f>D26</f>
        <v>6</v>
      </c>
      <c r="E31" s="87">
        <f>E23</f>
        <v>4</v>
      </c>
      <c r="F31" s="87">
        <f>F30</f>
        <v>3</v>
      </c>
      <c r="G31" s="88">
        <f t="shared" si="1"/>
        <v>1</v>
      </c>
      <c r="H31" s="89" t="s">
        <v>39</v>
      </c>
      <c r="I31" s="90">
        <f t="shared" si="0"/>
        <v>3</v>
      </c>
      <c r="K31" s="129"/>
      <c r="L31" s="35">
        <f>L30</f>
        <v>3</v>
      </c>
      <c r="M31" s="34" t="s">
        <v>5</v>
      </c>
      <c r="N31" s="2" t="str">
        <f>IF(OR(A42&gt;0,A43&gt;0,A44&gt;0,A45&gt;0)," ",30)</f>
        <v xml:space="preserve"> </v>
      </c>
      <c r="O31" s="2" t="str">
        <f>IF(OR(A42&gt;0,A43&gt;0,A44&gt;0,A45&gt;0)," ",B34)</f>
        <v xml:space="preserve"> </v>
      </c>
      <c r="P31" s="67"/>
      <c r="Q31" s="108" t="str">
        <f>IF(P31&gt;0,IF(P31&gt;P30,"G"," ")," ")</f>
        <v xml:space="preserve"> </v>
      </c>
      <c r="R31" s="55"/>
      <c r="S31" s="35">
        <f>S30</f>
        <v>5</v>
      </c>
      <c r="T31" s="34" t="s">
        <v>5</v>
      </c>
      <c r="U31" s="2" t="str">
        <f>IF($A$42&gt;0,A18,IF(Q33="G",N33,N32))</f>
        <v xml:space="preserve"> </v>
      </c>
      <c r="V31" s="2" t="str">
        <f>IF($A$42&gt;0,B18,IF(Q33="G",O33,O32))</f>
        <v xml:space="preserve"> </v>
      </c>
      <c r="W31" s="67"/>
      <c r="X31" s="47" t="str">
        <f>IF(W31&gt;0,IF(W31&gt;W30,"G"," ")," ")</f>
        <v xml:space="preserve"> </v>
      </c>
      <c r="Y31" s="6"/>
      <c r="Z31" s="52"/>
      <c r="AA31" s="4"/>
      <c r="AB31" s="4"/>
      <c r="AC31" s="4"/>
      <c r="AD31" s="4"/>
      <c r="AE31" s="4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69">
        <f t="shared" si="4"/>
        <v>17</v>
      </c>
      <c r="AU31" s="4" t="str">
        <f>IF(Q25="G",N24,N25)</f>
        <v xml:space="preserve"> </v>
      </c>
      <c r="AV31" s="17" t="str">
        <f>IF(Q25="G",O24,O25)</f>
        <v xml:space="preserve"> </v>
      </c>
    </row>
    <row r="32" spans="1:48" x14ac:dyDescent="0.25">
      <c r="A32" s="24">
        <v>28</v>
      </c>
      <c r="B32" s="37"/>
      <c r="C32" s="118">
        <f>C9</f>
        <v>5</v>
      </c>
      <c r="D32" s="82">
        <f>D9</f>
        <v>3</v>
      </c>
      <c r="E32" s="82">
        <f>E25</f>
        <v>1</v>
      </c>
      <c r="F32" s="82">
        <f>F29</f>
        <v>2</v>
      </c>
      <c r="G32" s="52">
        <f t="shared" si="1"/>
        <v>1</v>
      </c>
      <c r="H32" s="18" t="s">
        <v>39</v>
      </c>
      <c r="I32" s="17">
        <f t="shared" si="0"/>
        <v>3</v>
      </c>
      <c r="K32" s="129"/>
      <c r="L32" s="49">
        <f>L11+1</f>
        <v>14</v>
      </c>
      <c r="M32" s="50" t="s">
        <v>4</v>
      </c>
      <c r="N32" s="4" t="str">
        <f>IF(OR(A42&gt;0,A43&gt;0,A44&gt;0,A45&gt;0)," ",14)</f>
        <v xml:space="preserve"> </v>
      </c>
      <c r="O32" s="4" t="str">
        <f>IF(OR(A42&gt;0,A43&gt;0,A44&gt;0,A45&gt;0)," ",B18)</f>
        <v xml:space="preserve"> </v>
      </c>
      <c r="P32" s="66"/>
      <c r="Q32" s="107" t="str">
        <f>IF(P32&gt;0,IF(P32&gt;P33,"G"," ")," ")</f>
        <v xml:space="preserve"> </v>
      </c>
      <c r="R32" s="55"/>
      <c r="S32" s="4"/>
      <c r="T32" s="4"/>
      <c r="U32" s="4"/>
      <c r="V32" s="4"/>
      <c r="W32" s="4"/>
      <c r="X32" s="18"/>
      <c r="Y32" s="6"/>
      <c r="Z32" s="52"/>
      <c r="AA32" s="4"/>
      <c r="AB32" s="4"/>
      <c r="AC32" s="4"/>
      <c r="AD32" s="4"/>
      <c r="AE32" s="18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9">
        <f t="shared" si="4"/>
        <v>17</v>
      </c>
      <c r="AU32" s="4" t="str">
        <f>IF(Q27="G",N26,N27)</f>
        <v xml:space="preserve"> </v>
      </c>
      <c r="AV32" s="17" t="str">
        <f>IF(Q27="G",O26,O27)</f>
        <v xml:space="preserve"> </v>
      </c>
    </row>
    <row r="33" spans="1:48" x14ac:dyDescent="0.25">
      <c r="A33" s="24">
        <v>29</v>
      </c>
      <c r="B33" s="37"/>
      <c r="C33" s="119">
        <f>C8</f>
        <v>4</v>
      </c>
      <c r="D33" s="87">
        <f>D8</f>
        <v>4</v>
      </c>
      <c r="E33" s="87">
        <f>E25</f>
        <v>1</v>
      </c>
      <c r="F33" s="87">
        <f>F32</f>
        <v>2</v>
      </c>
      <c r="G33" s="88">
        <f t="shared" si="1"/>
        <v>1</v>
      </c>
      <c r="H33" s="89" t="s">
        <v>39</v>
      </c>
      <c r="I33" s="90">
        <f t="shared" si="0"/>
        <v>3</v>
      </c>
      <c r="K33" s="130"/>
      <c r="L33" s="35">
        <f>L32</f>
        <v>14</v>
      </c>
      <c r="M33" s="34" t="s">
        <v>5</v>
      </c>
      <c r="N33" s="2" t="str">
        <f>IF(OR(A42&gt;0,A43&gt;0,A44&gt;0,A45&gt;0)," ",19)</f>
        <v xml:space="preserve"> </v>
      </c>
      <c r="O33" s="2" t="str">
        <f>IF(OR(A42&gt;0,A43&gt;0,A44&gt;0,A45&gt;0)," ",B23)</f>
        <v xml:space="preserve"> </v>
      </c>
      <c r="P33" s="67"/>
      <c r="Q33" s="108" t="str">
        <f>IF(P33&gt;0,IF(P33&gt;P32,"G"," ")," ")</f>
        <v xml:space="preserve"> </v>
      </c>
      <c r="R33" s="56"/>
      <c r="S33" s="2"/>
      <c r="T33" s="2"/>
      <c r="U33" s="2"/>
      <c r="V33" s="2"/>
      <c r="W33" s="2"/>
      <c r="X33" s="2"/>
      <c r="Y33" s="7"/>
      <c r="Z33" s="27">
        <f>Z25+1</f>
        <v>4</v>
      </c>
      <c r="AA33" s="50" t="s">
        <v>4</v>
      </c>
      <c r="AB33" s="1">
        <f>IF(A43&gt;0,A7,IF(X30="G",U30,U31))</f>
        <v>3</v>
      </c>
      <c r="AC33" s="1" t="str">
        <f>IF(A43&gt;0,B7,IF(X30="G",V30,V31))</f>
        <v>DE RUDNICKI Keona</v>
      </c>
      <c r="AD33" s="66">
        <v>6</v>
      </c>
      <c r="AE33" s="46" t="str">
        <f>IF(AD33&gt;0,IF(AD33&gt;AD34,"G"," ")," ")</f>
        <v>G</v>
      </c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9">
        <f t="shared" si="4"/>
        <v>17</v>
      </c>
      <c r="AU33" s="4" t="str">
        <f>IF(Q29="G",N28,N29)</f>
        <v xml:space="preserve"> </v>
      </c>
      <c r="AV33" s="17" t="str">
        <f>IF(Q29="G",O28,O29)</f>
        <v xml:space="preserve"> </v>
      </c>
    </row>
    <row r="34" spans="1:48" x14ac:dyDescent="0.25">
      <c r="A34" s="24">
        <v>30</v>
      </c>
      <c r="B34" s="37"/>
      <c r="C34" s="118">
        <f>C7</f>
        <v>3</v>
      </c>
      <c r="D34" s="82">
        <f>D7</f>
        <v>5</v>
      </c>
      <c r="E34" s="82">
        <f>E23</f>
        <v>4</v>
      </c>
      <c r="F34" s="82">
        <f>F31</f>
        <v>3</v>
      </c>
      <c r="G34" s="52">
        <f t="shared" si="1"/>
        <v>1</v>
      </c>
      <c r="H34" s="18" t="s">
        <v>39</v>
      </c>
      <c r="I34" s="17">
        <f t="shared" si="0"/>
        <v>3</v>
      </c>
      <c r="K34" s="128" t="s">
        <v>30</v>
      </c>
      <c r="L34" s="49">
        <f>L9+1</f>
        <v>6</v>
      </c>
      <c r="M34" s="50" t="s">
        <v>4</v>
      </c>
      <c r="N34" s="4" t="str">
        <f>IF(OR(A42&gt;0,A43&gt;0,A44&gt;0,A45&gt;0)," ",6)</f>
        <v xml:space="preserve"> </v>
      </c>
      <c r="O34" s="4" t="str">
        <f>IF(OR(A42&gt;0,A43&gt;0,A44&gt;0,A45&gt;0)," ",B10)</f>
        <v xml:space="preserve"> </v>
      </c>
      <c r="P34" s="66"/>
      <c r="Q34" s="107" t="str">
        <f>IF(P34&gt;0,IF(P34&gt;P35,"G"," ")," ")</f>
        <v xml:space="preserve"> </v>
      </c>
      <c r="R34" s="54"/>
      <c r="S34" s="49">
        <f>S30+1</f>
        <v>6</v>
      </c>
      <c r="T34" s="50" t="s">
        <v>4</v>
      </c>
      <c r="U34" s="1" t="str">
        <f>IF($A$42&gt;0,A10,IF(Q34="G",N34,N35))</f>
        <v xml:space="preserve"> </v>
      </c>
      <c r="V34" s="1" t="str">
        <f>IF($A$42&gt;0,B10,IF(Q34="G",O34,O35))</f>
        <v xml:space="preserve"> </v>
      </c>
      <c r="W34" s="66"/>
      <c r="X34" s="46" t="str">
        <f>IF(W34&gt;0,IF(W34&gt;W35,"G"," ")," ")</f>
        <v xml:space="preserve"> </v>
      </c>
      <c r="Y34" s="5"/>
      <c r="Z34" s="26">
        <f>Z33</f>
        <v>4</v>
      </c>
      <c r="AA34" s="34" t="s">
        <v>5</v>
      </c>
      <c r="AB34" s="2">
        <f>IF(A43&gt;0,A10,IF(X35="G",U35,U34))</f>
        <v>6</v>
      </c>
      <c r="AC34" s="2" t="str">
        <f>IF(A43&gt;0,B10,IF(X35="G",V35,V34))</f>
        <v>GOBBATO Eryn</v>
      </c>
      <c r="AD34" s="67">
        <v>2</v>
      </c>
      <c r="AE34" s="47" t="str">
        <f>IF(AD34&gt;0,IF(AD34&gt;AD33,"G"," ")," ")</f>
        <v xml:space="preserve"> </v>
      </c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>
        <f t="shared" si="4"/>
        <v>17</v>
      </c>
      <c r="AU34" s="4" t="str">
        <f>IF(Q31="G",N30,N31)</f>
        <v xml:space="preserve"> </v>
      </c>
      <c r="AV34" s="17" t="str">
        <f>IF(Q31="G",O30,O31)</f>
        <v xml:space="preserve"> </v>
      </c>
    </row>
    <row r="35" spans="1:48" x14ac:dyDescent="0.25">
      <c r="A35" s="24">
        <v>31</v>
      </c>
      <c r="B35" s="37"/>
      <c r="C35" s="119">
        <f>C6</f>
        <v>2</v>
      </c>
      <c r="D35" s="87">
        <f>D6</f>
        <v>8</v>
      </c>
      <c r="E35" s="87">
        <f>E30</f>
        <v>3</v>
      </c>
      <c r="F35" s="87">
        <f>F34</f>
        <v>3</v>
      </c>
      <c r="G35" s="88">
        <f t="shared" si="1"/>
        <v>1</v>
      </c>
      <c r="H35" s="89" t="s">
        <v>39</v>
      </c>
      <c r="I35" s="90">
        <f t="shared" si="0"/>
        <v>3</v>
      </c>
      <c r="K35" s="129"/>
      <c r="L35" s="35">
        <f>L34</f>
        <v>6</v>
      </c>
      <c r="M35" s="34" t="s">
        <v>5</v>
      </c>
      <c r="N35" s="2" t="str">
        <f>IF(OR(A42&gt;0,A43&gt;0,A44&gt;0,A45&gt;0)," ",27)</f>
        <v xml:space="preserve"> </v>
      </c>
      <c r="O35" s="2" t="str">
        <f>IF(OR(A42&gt;0,A43&gt;0,A44&gt;0,A45&gt;0)," ",B31)</f>
        <v xml:space="preserve"> </v>
      </c>
      <c r="P35" s="67"/>
      <c r="Q35" s="108" t="str">
        <f>IF(P35&gt;0,IF(P35&gt;P34,"G"," ")," ")</f>
        <v xml:space="preserve"> </v>
      </c>
      <c r="R35" s="55"/>
      <c r="S35" s="35">
        <f>S34</f>
        <v>6</v>
      </c>
      <c r="T35" s="34" t="s">
        <v>5</v>
      </c>
      <c r="U35" s="2" t="str">
        <f>IF($A$42&gt;0,A15,IF(Q37="G",N37,N36))</f>
        <v xml:space="preserve"> </v>
      </c>
      <c r="V35" s="2" t="str">
        <f>IF($A$42&gt;0,B15,IF(Q37="G",O37,O36))</f>
        <v xml:space="preserve"> </v>
      </c>
      <c r="W35" s="67"/>
      <c r="X35" s="47" t="str">
        <f>IF(W35&gt;0,IF(W35&gt;W34,"G"," ")," ")</f>
        <v xml:space="preserve"> </v>
      </c>
      <c r="Y35" s="6"/>
      <c r="Z35" s="52"/>
      <c r="AA35" s="4"/>
      <c r="AB35" s="4"/>
      <c r="AC35" s="4"/>
      <c r="AD35" s="4"/>
      <c r="AE35" s="18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9">
        <f t="shared" si="4"/>
        <v>17</v>
      </c>
      <c r="AU35" s="4" t="str">
        <f>IF(Q33="G",N32,N33)</f>
        <v xml:space="preserve"> </v>
      </c>
      <c r="AV35" s="17" t="str">
        <f>IF(Q33="G",O32,O33)</f>
        <v xml:space="preserve"> </v>
      </c>
    </row>
    <row r="36" spans="1:48" ht="16.5" thickBot="1" x14ac:dyDescent="0.3">
      <c r="A36" s="29">
        <v>32</v>
      </c>
      <c r="B36" s="38"/>
      <c r="C36" s="120">
        <f>C5</f>
        <v>1</v>
      </c>
      <c r="D36" s="85">
        <f>D5</f>
        <v>1</v>
      </c>
      <c r="E36" s="85">
        <f>E29</f>
        <v>2</v>
      </c>
      <c r="F36" s="85">
        <f>F33</f>
        <v>2</v>
      </c>
      <c r="G36" s="86">
        <f t="shared" si="1"/>
        <v>1</v>
      </c>
      <c r="H36" s="32" t="s">
        <v>39</v>
      </c>
      <c r="I36" s="22">
        <f t="shared" si="0"/>
        <v>3</v>
      </c>
      <c r="K36" s="129"/>
      <c r="L36" s="49">
        <f>L29+1</f>
        <v>11</v>
      </c>
      <c r="M36" s="50" t="s">
        <v>4</v>
      </c>
      <c r="N36" s="4" t="str">
        <f>IF(OR(A42&gt;0,A43&gt;0,A44&gt;0,A45&gt;0)," ",11)</f>
        <v xml:space="preserve"> </v>
      </c>
      <c r="O36" s="4" t="str">
        <f>IF(OR(A42&gt;0,A43&gt;0,A44&gt;0,A45&gt;0)," ",B15)</f>
        <v xml:space="preserve"> </v>
      </c>
      <c r="P36" s="66"/>
      <c r="Q36" s="107" t="str">
        <f>IF(P36&gt;0,IF(P36&gt;P37,"G"," ")," ")</f>
        <v xml:space="preserve"> </v>
      </c>
      <c r="R36" s="55"/>
      <c r="S36" s="4"/>
      <c r="T36" s="4"/>
      <c r="U36" s="4"/>
      <c r="V36" s="4"/>
      <c r="W36" s="4"/>
      <c r="X36" s="4"/>
      <c r="Y36" s="6"/>
      <c r="Z36" s="52"/>
      <c r="AA36" s="4"/>
      <c r="AB36" s="4"/>
      <c r="AC36" s="4"/>
      <c r="AD36" s="4"/>
      <c r="AE36" s="18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69">
        <f t="shared" si="4"/>
        <v>17</v>
      </c>
      <c r="AU36" s="4" t="str">
        <f>IF(Q35="G",N34,N35)</f>
        <v xml:space="preserve"> </v>
      </c>
      <c r="AV36" s="17" t="str">
        <f>IF(Q35="G",O34,O35)</f>
        <v xml:space="preserve"> </v>
      </c>
    </row>
    <row r="37" spans="1:48" ht="16.5" thickBot="1" x14ac:dyDescent="0.3">
      <c r="K37" s="131"/>
      <c r="L37" s="109">
        <f>L36</f>
        <v>11</v>
      </c>
      <c r="M37" s="71" t="s">
        <v>5</v>
      </c>
      <c r="N37" s="21" t="str">
        <f>IF(OR(A42&gt;0,A43&gt;0,A44&gt;0,A45&gt;0)," ",22)</f>
        <v xml:space="preserve"> </v>
      </c>
      <c r="O37" s="21" t="str">
        <f>IF(OR(A42&gt;0,A43&gt;0,A44&gt;0,A45&gt;0)," ",B26)</f>
        <v xml:space="preserve"> </v>
      </c>
      <c r="P37" s="74"/>
      <c r="Q37" s="110" t="str">
        <f>IF(P37&gt;0,IF(P37&gt;P36,"G"," ")," ")</f>
        <v xml:space="preserve"> </v>
      </c>
      <c r="R37" s="57"/>
      <c r="S37" s="21"/>
      <c r="T37" s="21"/>
      <c r="U37" s="21"/>
      <c r="V37" s="21"/>
      <c r="W37" s="21"/>
      <c r="X37" s="21"/>
      <c r="Y37" s="23"/>
      <c r="Z37" s="86"/>
      <c r="AA37" s="21"/>
      <c r="AB37" s="21"/>
      <c r="AC37" s="21"/>
      <c r="AD37" s="21"/>
      <c r="AE37" s="32"/>
      <c r="AF37" s="2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111">
        <f t="shared" si="4"/>
        <v>17</v>
      </c>
      <c r="AU37" s="21" t="str">
        <f>IF(Q37="G",N36,N37)</f>
        <v xml:space="preserve"> </v>
      </c>
      <c r="AV37" s="22" t="str">
        <f>IF(Q37="G",O36,O37)</f>
        <v xml:space="preserve"> </v>
      </c>
    </row>
    <row r="40" spans="1:48" ht="39.950000000000003" customHeight="1" thickBot="1" x14ac:dyDescent="0.3">
      <c r="A40" s="132" t="s">
        <v>41</v>
      </c>
      <c r="B40" s="132"/>
      <c r="C40" s="132" t="s">
        <v>42</v>
      </c>
      <c r="D40" s="133"/>
      <c r="E40" s="133"/>
    </row>
    <row r="41" spans="1:48" ht="16.5" thickBot="1" x14ac:dyDescent="0.3">
      <c r="A41" s="121"/>
      <c r="B41" s="113" t="s">
        <v>36</v>
      </c>
      <c r="C41" s="122"/>
      <c r="D41" s="123"/>
      <c r="E41" s="124"/>
    </row>
    <row r="42" spans="1:48" ht="16.5" thickBot="1" x14ac:dyDescent="0.3">
      <c r="A42" s="68"/>
      <c r="B42" s="114" t="s">
        <v>32</v>
      </c>
      <c r="C42" s="122"/>
      <c r="D42" s="123"/>
      <c r="E42" s="124"/>
    </row>
    <row r="43" spans="1:48" ht="16.5" thickBot="1" x14ac:dyDescent="0.3">
      <c r="A43" s="68" t="s">
        <v>43</v>
      </c>
      <c r="B43" s="115" t="s">
        <v>33</v>
      </c>
      <c r="C43" s="122">
        <v>1</v>
      </c>
      <c r="D43" s="123"/>
      <c r="E43" s="124"/>
    </row>
    <row r="44" spans="1:48" ht="16.5" thickBot="1" x14ac:dyDescent="0.3">
      <c r="A44" s="68"/>
      <c r="B44" s="115" t="s">
        <v>34</v>
      </c>
      <c r="C44" s="122">
        <v>2</v>
      </c>
      <c r="D44" s="123"/>
      <c r="E44" s="124"/>
    </row>
    <row r="45" spans="1:48" ht="16.5" thickBot="1" x14ac:dyDescent="0.3">
      <c r="A45" s="68"/>
      <c r="B45" s="116" t="s">
        <v>7</v>
      </c>
      <c r="C45" s="122">
        <v>1</v>
      </c>
      <c r="D45" s="123"/>
      <c r="E45" s="124"/>
    </row>
    <row r="47" spans="1:48" x14ac:dyDescent="0.25">
      <c r="A47" t="s">
        <v>11</v>
      </c>
      <c r="B47" t="s">
        <v>12</v>
      </c>
      <c r="C47" t="s">
        <v>13</v>
      </c>
    </row>
    <row r="48" spans="1:48" x14ac:dyDescent="0.25">
      <c r="A48" t="s">
        <v>14</v>
      </c>
      <c r="B48" t="s">
        <v>15</v>
      </c>
      <c r="C48" t="s">
        <v>16</v>
      </c>
    </row>
  </sheetData>
  <mergeCells count="30">
    <mergeCell ref="C3:I3"/>
    <mergeCell ref="G4:I4"/>
    <mergeCell ref="L4:Q4"/>
    <mergeCell ref="S4:X4"/>
    <mergeCell ref="Z4:AE4"/>
    <mergeCell ref="AN18:AS18"/>
    <mergeCell ref="AN19:AO19"/>
    <mergeCell ref="K22:K25"/>
    <mergeCell ref="AN22:AO22"/>
    <mergeCell ref="AN5:AR5"/>
    <mergeCell ref="K6:K9"/>
    <mergeCell ref="AP8:AP10"/>
    <mergeCell ref="AO9:AO10"/>
    <mergeCell ref="K10:K13"/>
    <mergeCell ref="AG11:AL11"/>
    <mergeCell ref="L5:M5"/>
    <mergeCell ref="S5:T5"/>
    <mergeCell ref="Z5:AA5"/>
    <mergeCell ref="A40:B40"/>
    <mergeCell ref="C40:E40"/>
    <mergeCell ref="C41:E41"/>
    <mergeCell ref="K14:K17"/>
    <mergeCell ref="K18:K21"/>
    <mergeCell ref="C42:E42"/>
    <mergeCell ref="C43:E43"/>
    <mergeCell ref="C44:E44"/>
    <mergeCell ref="C45:E45"/>
    <mergeCell ref="K26:K29"/>
    <mergeCell ref="K30:K33"/>
    <mergeCell ref="K34:K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opLeftCell="R4" zoomScale="90" zoomScaleNormal="50" workbookViewId="0">
      <selection activeCell="AR21" sqref="AR21"/>
    </sheetView>
  </sheetViews>
  <sheetFormatPr baseColWidth="10" defaultRowHeight="15.75" x14ac:dyDescent="0.25"/>
  <cols>
    <col min="2" max="2" width="14.125" customWidth="1"/>
    <col min="3" max="3" width="5.375" bestFit="1" customWidth="1"/>
    <col min="4" max="6" width="4.125" bestFit="1" customWidth="1"/>
    <col min="7" max="7" width="4.625" customWidth="1"/>
    <col min="8" max="8" width="2.125" bestFit="1" customWidth="1"/>
    <col min="9" max="9" width="3.5" customWidth="1"/>
    <col min="12" max="12" width="3.375" bestFit="1" customWidth="1"/>
    <col min="13" max="13" width="7.625" bestFit="1" customWidth="1"/>
    <col min="14" max="14" width="10.375" bestFit="1" customWidth="1"/>
    <col min="15" max="15" width="12.5" customWidth="1"/>
    <col min="16" max="16" width="5.875" bestFit="1" customWidth="1"/>
    <col min="17" max="17" width="8.375" bestFit="1" customWidth="1"/>
    <col min="18" max="18" width="5.625" bestFit="1" customWidth="1"/>
    <col min="19" max="19" width="5.5" customWidth="1"/>
    <col min="20" max="20" width="2.375" bestFit="1" customWidth="1"/>
    <col min="21" max="21" width="8" bestFit="1" customWidth="1"/>
    <col min="22" max="22" width="10.375" customWidth="1"/>
    <col min="23" max="23" width="5.875" bestFit="1" customWidth="1"/>
    <col min="24" max="24" width="8.375" bestFit="1" customWidth="1"/>
    <col min="25" max="25" width="5.625" bestFit="1" customWidth="1"/>
    <col min="26" max="26" width="5.125" customWidth="1"/>
    <col min="27" max="27" width="4.125" customWidth="1"/>
    <col min="28" max="28" width="10.625" customWidth="1"/>
    <col min="29" max="29" width="12" customWidth="1"/>
    <col min="30" max="30" width="5.875" bestFit="1" customWidth="1"/>
    <col min="31" max="31" width="8.375" bestFit="1" customWidth="1"/>
    <col min="33" max="33" width="9.625" bestFit="1" customWidth="1"/>
    <col min="34" max="34" width="2.375" bestFit="1" customWidth="1"/>
    <col min="35" max="35" width="8" bestFit="1" customWidth="1"/>
    <col min="36" max="36" width="15.875" customWidth="1"/>
    <col min="37" max="37" width="5.875" bestFit="1" customWidth="1"/>
    <col min="38" max="38" width="8.375" bestFit="1" customWidth="1"/>
    <col min="40" max="40" width="5.625" customWidth="1"/>
    <col min="41" max="41" width="6.625" customWidth="1"/>
    <col min="42" max="42" width="5.5" customWidth="1"/>
    <col min="43" max="43" width="15.375" bestFit="1" customWidth="1"/>
  </cols>
  <sheetData>
    <row r="1" spans="1:48" x14ac:dyDescent="0.25">
      <c r="A1" s="3" t="s">
        <v>26</v>
      </c>
    </row>
    <row r="2" spans="1:48" ht="16.5" thickBot="1" x14ac:dyDescent="0.3"/>
    <row r="3" spans="1:48" ht="16.5" thickBot="1" x14ac:dyDescent="0.3">
      <c r="C3" s="150" t="s">
        <v>37</v>
      </c>
      <c r="D3" s="151"/>
      <c r="E3" s="151"/>
      <c r="F3" s="151"/>
      <c r="G3" s="151"/>
      <c r="H3" s="151"/>
      <c r="I3" s="152"/>
      <c r="K3" s="12"/>
      <c r="L3" s="75"/>
      <c r="M3" s="75"/>
      <c r="N3" s="76"/>
      <c r="O3" s="75"/>
      <c r="P3" s="75"/>
      <c r="Q3" s="75"/>
      <c r="R3" s="75"/>
      <c r="S3" s="13"/>
      <c r="T3" s="13"/>
      <c r="U3" s="13"/>
      <c r="V3" s="13"/>
      <c r="W3" s="13"/>
      <c r="X3" s="13"/>
      <c r="Y3" s="14" t="s">
        <v>24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ht="16.5" thickBot="1" x14ac:dyDescent="0.3">
      <c r="A4" s="12" t="s">
        <v>20</v>
      </c>
      <c r="B4" s="72" t="s">
        <v>25</v>
      </c>
      <c r="C4" s="83" t="s">
        <v>36</v>
      </c>
      <c r="D4" s="84" t="s">
        <v>32</v>
      </c>
      <c r="E4" s="84" t="s">
        <v>33</v>
      </c>
      <c r="F4" s="84" t="s">
        <v>34</v>
      </c>
      <c r="G4" s="153" t="s">
        <v>38</v>
      </c>
      <c r="H4" s="154"/>
      <c r="I4" s="155"/>
      <c r="K4" s="16"/>
      <c r="L4" s="137" t="s">
        <v>40</v>
      </c>
      <c r="M4" s="137"/>
      <c r="N4" s="137"/>
      <c r="O4" s="137"/>
      <c r="P4" s="137"/>
      <c r="Q4" s="137"/>
      <c r="R4" s="55"/>
      <c r="S4" s="137" t="s">
        <v>40</v>
      </c>
      <c r="T4" s="137"/>
      <c r="U4" s="137"/>
      <c r="V4" s="137"/>
      <c r="W4" s="137"/>
      <c r="X4" s="137"/>
      <c r="Y4" s="4"/>
      <c r="Z4" s="137" t="s">
        <v>40</v>
      </c>
      <c r="AA4" s="137"/>
      <c r="AB4" s="137"/>
      <c r="AC4" s="137"/>
      <c r="AD4" s="137"/>
      <c r="AE4" s="13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7"/>
    </row>
    <row r="5" spans="1:48" ht="16.5" thickBot="1" x14ac:dyDescent="0.3">
      <c r="A5" s="28">
        <v>1</v>
      </c>
      <c r="B5" s="37" t="s">
        <v>50</v>
      </c>
      <c r="C5" s="117">
        <f>L21</f>
        <v>1</v>
      </c>
      <c r="D5" s="91">
        <f>S18</f>
        <v>1</v>
      </c>
      <c r="E5" s="91">
        <f>Z17</f>
        <v>1</v>
      </c>
      <c r="F5" s="91">
        <f>AG13</f>
        <v>5</v>
      </c>
      <c r="G5" s="92">
        <f>$AN$20</f>
        <v>5</v>
      </c>
      <c r="H5" s="93" t="s">
        <v>39</v>
      </c>
      <c r="I5" s="94">
        <f>$AN$23</f>
        <v>7</v>
      </c>
      <c r="K5" s="8"/>
      <c r="L5" s="138" t="s">
        <v>23</v>
      </c>
      <c r="M5" s="139"/>
      <c r="N5" s="9" t="s">
        <v>20</v>
      </c>
      <c r="O5" s="9" t="s">
        <v>0</v>
      </c>
      <c r="P5" s="9" t="s">
        <v>31</v>
      </c>
      <c r="Q5" s="10" t="s">
        <v>3</v>
      </c>
      <c r="R5" s="55"/>
      <c r="S5" s="138" t="s">
        <v>23</v>
      </c>
      <c r="T5" s="139"/>
      <c r="U5" s="9" t="s">
        <v>21</v>
      </c>
      <c r="V5" s="9" t="s">
        <v>0</v>
      </c>
      <c r="W5" s="9" t="s">
        <v>31</v>
      </c>
      <c r="X5" s="10" t="s">
        <v>3</v>
      </c>
      <c r="Y5" s="4"/>
      <c r="Z5" s="138" t="s">
        <v>2</v>
      </c>
      <c r="AA5" s="139"/>
      <c r="AB5" s="9" t="s">
        <v>1</v>
      </c>
      <c r="AC5" s="9" t="s">
        <v>0</v>
      </c>
      <c r="AD5" s="9" t="s">
        <v>31</v>
      </c>
      <c r="AE5" s="9" t="s">
        <v>3</v>
      </c>
      <c r="AF5" s="10"/>
      <c r="AG5" s="4"/>
      <c r="AH5" s="4"/>
      <c r="AI5" s="4"/>
      <c r="AJ5" s="4"/>
      <c r="AK5" s="4"/>
      <c r="AL5" s="4"/>
      <c r="AM5" s="4"/>
      <c r="AN5" s="140" t="s">
        <v>9</v>
      </c>
      <c r="AO5" s="141"/>
      <c r="AP5" s="141"/>
      <c r="AQ5" s="141"/>
      <c r="AR5" s="142"/>
      <c r="AS5" s="4"/>
      <c r="AT5" s="8" t="s">
        <v>10</v>
      </c>
      <c r="AU5" s="10" t="s">
        <v>9</v>
      </c>
      <c r="AV5" s="17"/>
    </row>
    <row r="6" spans="1:48" x14ac:dyDescent="0.25">
      <c r="A6" s="24">
        <v>2</v>
      </c>
      <c r="B6" s="37" t="s">
        <v>51</v>
      </c>
      <c r="C6" s="118">
        <f>L22</f>
        <v>2</v>
      </c>
      <c r="D6" s="82">
        <f>S22</f>
        <v>8</v>
      </c>
      <c r="E6" s="82">
        <f>Z25</f>
        <v>3</v>
      </c>
      <c r="F6" s="82">
        <f>AG29</f>
        <v>6</v>
      </c>
      <c r="G6" s="52">
        <f>$AN$20</f>
        <v>5</v>
      </c>
      <c r="H6" s="18" t="s">
        <v>39</v>
      </c>
      <c r="I6" s="17">
        <f t="shared" ref="I6:I36" si="0">$AN$23</f>
        <v>7</v>
      </c>
      <c r="K6" s="143" t="s">
        <v>17</v>
      </c>
      <c r="L6" s="98">
        <f>L37+1</f>
        <v>12</v>
      </c>
      <c r="M6" s="99" t="s">
        <v>4</v>
      </c>
      <c r="N6" s="13" t="str">
        <f>IF(OR(A42&gt;0,A43&gt;0,A44&gt;0,A45&gt;0)," ",21)</f>
        <v xml:space="preserve"> </v>
      </c>
      <c r="O6" s="13" t="str">
        <f>IF(OR(A42&gt;0,A43&gt;0,A44&gt;0,A45&gt;0)," ",B25)</f>
        <v xml:space="preserve"> </v>
      </c>
      <c r="P6" s="59"/>
      <c r="Q6" s="100" t="str">
        <f>IF(P6&gt;0,IF(P6&gt;P7,"G"," ")," ")</f>
        <v xml:space="preserve"> </v>
      </c>
      <c r="R6" s="54"/>
      <c r="S6" s="49">
        <f>S14+1</f>
        <v>3</v>
      </c>
      <c r="T6" s="50" t="s">
        <v>4</v>
      </c>
      <c r="U6" s="1" t="str">
        <f>IF($A$42&gt;0,A16,IF(Q6="G",N6,N7))</f>
        <v xml:space="preserve"> </v>
      </c>
      <c r="V6" s="1" t="str">
        <f>IF($A$42&gt;0,B16,IF(Q6="G",O6,O7))</f>
        <v xml:space="preserve"> </v>
      </c>
      <c r="W6" s="58"/>
      <c r="X6" s="39" t="str">
        <f>IF(W6&gt;0,IF(W6&gt;W7,"G"," ")," ")</f>
        <v xml:space="preserve"> </v>
      </c>
      <c r="Y6" s="5"/>
      <c r="Z6" s="52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12"/>
      <c r="AO6" s="13"/>
      <c r="AP6" s="13"/>
      <c r="AQ6" s="13"/>
      <c r="AR6" s="15"/>
      <c r="AS6" s="4"/>
      <c r="AT6" s="4">
        <v>1</v>
      </c>
      <c r="AU6" s="4">
        <f>IF(AS20="G",AP20,AP21)</f>
        <v>1</v>
      </c>
      <c r="AV6" s="17" t="str">
        <f>IF(AS20="G",AQ20,AQ21)</f>
        <v>GARCIA Ghuilhem</v>
      </c>
    </row>
    <row r="7" spans="1:48" ht="16.5" thickBot="1" x14ac:dyDescent="0.3">
      <c r="A7" s="24">
        <v>3</v>
      </c>
      <c r="B7" s="37" t="s">
        <v>82</v>
      </c>
      <c r="C7" s="119">
        <f>L30</f>
        <v>3</v>
      </c>
      <c r="D7" s="87">
        <f>S30</f>
        <v>5</v>
      </c>
      <c r="E7" s="87">
        <f>Z33</f>
        <v>4</v>
      </c>
      <c r="F7" s="87">
        <f>F6</f>
        <v>6</v>
      </c>
      <c r="G7" s="88">
        <f t="shared" ref="G7:G36" si="1">$AN$20</f>
        <v>5</v>
      </c>
      <c r="H7" s="89" t="s">
        <v>39</v>
      </c>
      <c r="I7" s="90">
        <f t="shared" si="0"/>
        <v>7</v>
      </c>
      <c r="K7" s="144"/>
      <c r="L7" s="35">
        <f>L6</f>
        <v>12</v>
      </c>
      <c r="M7" s="34" t="s">
        <v>5</v>
      </c>
      <c r="N7" s="2" t="str">
        <f>IF(OR(A42&gt;0,A43&gt;0,A44&gt;0,A45&gt;0)," ",12)</f>
        <v xml:space="preserve"> </v>
      </c>
      <c r="O7" s="2" t="str">
        <f>IF(OR(A42&gt;0,A43&gt;0,A44&gt;0,A45&gt;0)," ",B16)</f>
        <v xml:space="preserve"> </v>
      </c>
      <c r="P7" s="61"/>
      <c r="Q7" s="101" t="str">
        <f>IF(P7&gt;0,IF(P7&gt;P6,"G"," ")," ")</f>
        <v xml:space="preserve"> </v>
      </c>
      <c r="R7" s="55"/>
      <c r="S7" s="35">
        <f>S6</f>
        <v>3</v>
      </c>
      <c r="T7" s="34" t="s">
        <v>5</v>
      </c>
      <c r="U7" s="2" t="str">
        <f>IF($A$42&gt;0,A9,IF(Q9="G",N9,N8))</f>
        <v xml:space="preserve"> </v>
      </c>
      <c r="V7" s="2" t="str">
        <f>IF($A$42&gt;0,B9,IF(Q9="G",O9,O8))</f>
        <v xml:space="preserve"> </v>
      </c>
      <c r="W7" s="61"/>
      <c r="X7" s="40" t="str">
        <f>IF(W7&gt;0,IF(W7&gt;W6,"G"," ")," ")</f>
        <v xml:space="preserve"> </v>
      </c>
      <c r="Y7" s="6"/>
      <c r="Z7" s="52"/>
      <c r="AA7" s="4"/>
      <c r="AB7" s="4"/>
      <c r="AC7" s="4"/>
      <c r="AD7" s="4"/>
      <c r="AE7" s="4"/>
      <c r="AF7" s="6"/>
      <c r="AG7" s="4"/>
      <c r="AH7" s="4"/>
      <c r="AI7" s="4"/>
      <c r="AJ7" s="4"/>
      <c r="AK7" s="4"/>
      <c r="AL7" s="4"/>
      <c r="AM7" s="4"/>
      <c r="AN7" s="16"/>
      <c r="AO7" s="4"/>
      <c r="AP7" s="18" t="str">
        <f>AV6</f>
        <v>GARCIA Ghuilhem</v>
      </c>
      <c r="AQ7" s="4"/>
      <c r="AR7" s="17"/>
      <c r="AS7" s="4"/>
      <c r="AT7" s="4">
        <v>2</v>
      </c>
      <c r="AU7" s="4">
        <f>IF(AS20="G",AP21,AP20)</f>
        <v>2</v>
      </c>
      <c r="AV7" s="17" t="str">
        <f>IF(AS20="G",AQ21,AQ20)</f>
        <v>VECK Sacha</v>
      </c>
    </row>
    <row r="8" spans="1:48" ht="16.5" thickBot="1" x14ac:dyDescent="0.3">
      <c r="A8" s="24">
        <v>4</v>
      </c>
      <c r="B8" s="37" t="s">
        <v>45</v>
      </c>
      <c r="C8" s="118">
        <f>L13</f>
        <v>4</v>
      </c>
      <c r="D8" s="82">
        <f>S10</f>
        <v>4</v>
      </c>
      <c r="E8" s="82">
        <f>Z9</f>
        <v>2</v>
      </c>
      <c r="F8" s="82">
        <f>F5</f>
        <v>5</v>
      </c>
      <c r="G8" s="52">
        <f t="shared" si="1"/>
        <v>5</v>
      </c>
      <c r="H8" s="18" t="s">
        <v>39</v>
      </c>
      <c r="I8" s="17">
        <f t="shared" si="0"/>
        <v>7</v>
      </c>
      <c r="K8" s="144"/>
      <c r="L8" s="49">
        <f>L12+1</f>
        <v>5</v>
      </c>
      <c r="M8" s="50" t="s">
        <v>4</v>
      </c>
      <c r="N8" s="4" t="str">
        <f>IF(OR(A42&gt;0,A43&gt;0,A44&gt;0,A45&gt;0)," ",28)</f>
        <v xml:space="preserve"> </v>
      </c>
      <c r="O8" s="4" t="str">
        <f>IF(OR(A42&gt;0,A43&gt;0,A44&gt;0,A45&gt;0)," ",B32)</f>
        <v xml:space="preserve"> </v>
      </c>
      <c r="P8" s="58"/>
      <c r="Q8" s="102" t="str">
        <f>IF(P8&gt;0,IF(P8&gt;P9,"G"," ")," ")</f>
        <v xml:space="preserve"> </v>
      </c>
      <c r="R8" s="55"/>
      <c r="S8" s="4"/>
      <c r="T8" s="4"/>
      <c r="U8" s="4"/>
      <c r="V8" s="4"/>
      <c r="W8" s="4"/>
      <c r="X8" s="18"/>
      <c r="Y8" s="6"/>
      <c r="Z8" s="52"/>
      <c r="AA8" s="4"/>
      <c r="AB8" s="4"/>
      <c r="AC8" s="4"/>
      <c r="AD8" s="4"/>
      <c r="AE8" s="18"/>
      <c r="AF8" s="6"/>
      <c r="AG8" s="4"/>
      <c r="AH8" s="4"/>
      <c r="AI8" s="4"/>
      <c r="AJ8" s="4"/>
      <c r="AK8" s="4"/>
      <c r="AL8" s="4"/>
      <c r="AM8" s="4"/>
      <c r="AN8" s="16"/>
      <c r="AO8" s="19" t="str">
        <f>AV7</f>
        <v>VECK Sacha</v>
      </c>
      <c r="AP8" s="146">
        <v>1</v>
      </c>
      <c r="AQ8" s="4"/>
      <c r="AR8" s="17"/>
      <c r="AS8" s="4"/>
      <c r="AT8" s="4">
        <v>3</v>
      </c>
      <c r="AU8" s="4">
        <f>IF(AS23="G",AP23,AP24)</f>
        <v>3</v>
      </c>
      <c r="AV8" s="17" t="str">
        <f>IF(AS23="G",AQ23,AQ24)</f>
        <v>DUBLOIS David</v>
      </c>
    </row>
    <row r="9" spans="1:48" ht="16.5" thickBot="1" x14ac:dyDescent="0.3">
      <c r="A9" s="24">
        <v>5</v>
      </c>
      <c r="B9" s="37"/>
      <c r="C9" s="119">
        <f>L9</f>
        <v>5</v>
      </c>
      <c r="D9" s="87">
        <f>S6</f>
        <v>3</v>
      </c>
      <c r="E9" s="87">
        <f>E8</f>
        <v>2</v>
      </c>
      <c r="F9" s="87">
        <f>F8</f>
        <v>5</v>
      </c>
      <c r="G9" s="88">
        <f t="shared" si="1"/>
        <v>5</v>
      </c>
      <c r="H9" s="89" t="s">
        <v>39</v>
      </c>
      <c r="I9" s="90">
        <f t="shared" si="0"/>
        <v>7</v>
      </c>
      <c r="K9" s="145"/>
      <c r="L9" s="35">
        <f>L8</f>
        <v>5</v>
      </c>
      <c r="M9" s="34" t="s">
        <v>5</v>
      </c>
      <c r="N9" s="2" t="str">
        <f>IF(OR(A42&gt;0,A43&gt;0,A44&gt;0,A45&gt;0)," ",5)</f>
        <v xml:space="preserve"> </v>
      </c>
      <c r="O9" s="2" t="str">
        <f>IF(OR(A42&gt;0,A43&gt;0,A44&gt;0,A45&gt;0)," ",B9)</f>
        <v xml:space="preserve"> </v>
      </c>
      <c r="P9" s="61"/>
      <c r="Q9" s="101" t="str">
        <f>IF(P9&gt;0,IF(P9&gt;P8,"G"," ")," ")</f>
        <v xml:space="preserve"> </v>
      </c>
      <c r="R9" s="56"/>
      <c r="S9" s="2"/>
      <c r="T9" s="2"/>
      <c r="U9" s="2"/>
      <c r="V9" s="2"/>
      <c r="W9" s="2"/>
      <c r="X9" s="2"/>
      <c r="Y9" s="7"/>
      <c r="Z9" s="27">
        <f>Z17+1</f>
        <v>2</v>
      </c>
      <c r="AA9" s="50" t="s">
        <v>4</v>
      </c>
      <c r="AB9" s="1" t="str">
        <f>IF(A43&gt;0,A9,IF(X6="G",U6,U7))</f>
        <v xml:space="preserve"> </v>
      </c>
      <c r="AC9" s="1" t="str">
        <f>IF(A43&gt;0,B9,IF(X6="G",V6,V7))</f>
        <v xml:space="preserve"> </v>
      </c>
      <c r="AD9" s="60"/>
      <c r="AE9" s="41" t="str">
        <f>IF(AD9&gt;0,IF(AD9&gt;AD10,"G"," ")," ")</f>
        <v xml:space="preserve"> </v>
      </c>
      <c r="AF9" s="6"/>
      <c r="AG9" s="4"/>
      <c r="AH9" s="4"/>
      <c r="AI9" s="4"/>
      <c r="AJ9" s="4"/>
      <c r="AK9" s="4"/>
      <c r="AL9" s="4"/>
      <c r="AM9" s="4"/>
      <c r="AN9" s="16"/>
      <c r="AO9" s="146">
        <v>2</v>
      </c>
      <c r="AP9" s="147"/>
      <c r="AQ9" s="4" t="str">
        <f>AV8</f>
        <v>DUBLOIS David</v>
      </c>
      <c r="AR9" s="17"/>
      <c r="AS9" s="4"/>
      <c r="AT9" s="4">
        <v>4</v>
      </c>
      <c r="AU9" s="4">
        <f>IF(AS23="G",AP24,AP23)</f>
        <v>4</v>
      </c>
      <c r="AV9" s="17" t="str">
        <f>IF(AS23="G",AQ24,AQ23)</f>
        <v>Bye</v>
      </c>
    </row>
    <row r="10" spans="1:48" ht="16.5" thickBot="1" x14ac:dyDescent="0.3">
      <c r="A10" s="24">
        <v>6</v>
      </c>
      <c r="B10" s="37"/>
      <c r="C10" s="118">
        <f>L34</f>
        <v>6</v>
      </c>
      <c r="D10" s="82">
        <f>S34</f>
        <v>6</v>
      </c>
      <c r="E10" s="82">
        <f>E7</f>
        <v>4</v>
      </c>
      <c r="F10" s="82">
        <f>F7</f>
        <v>6</v>
      </c>
      <c r="G10" s="52">
        <f t="shared" si="1"/>
        <v>5</v>
      </c>
      <c r="H10" s="18" t="s">
        <v>39</v>
      </c>
      <c r="I10" s="17">
        <f t="shared" si="0"/>
        <v>7</v>
      </c>
      <c r="K10" s="149" t="s">
        <v>18</v>
      </c>
      <c r="L10" s="49">
        <f>L7+1</f>
        <v>13</v>
      </c>
      <c r="M10" s="50" t="s">
        <v>4</v>
      </c>
      <c r="N10" s="4" t="str">
        <f>IF(OR(A42&gt;0,A43&gt;0,A44&gt;0,A45&gt;0)," ",20)</f>
        <v xml:space="preserve"> </v>
      </c>
      <c r="O10" s="4" t="str">
        <f>IF(OR(A42&gt;0,A43&gt;0,A44&gt;0,A45&gt;0)," ",B24)</f>
        <v xml:space="preserve"> </v>
      </c>
      <c r="P10" s="58"/>
      <c r="Q10" s="102" t="str">
        <f>IF(P10&gt;0,IF(P10&gt;P11,"G"," ")," ")</f>
        <v xml:space="preserve"> </v>
      </c>
      <c r="R10" s="54"/>
      <c r="S10" s="49">
        <f>S6+1</f>
        <v>4</v>
      </c>
      <c r="T10" s="50" t="s">
        <v>4</v>
      </c>
      <c r="U10" s="1" t="str">
        <f>IF($A$42&gt;0,A17,IF(Q10="G",N10,N11))</f>
        <v xml:space="preserve"> </v>
      </c>
      <c r="V10" s="1" t="str">
        <f>IF($A$42&gt;0,B17,IF(Q10="G",O10,O11))</f>
        <v xml:space="preserve"> </v>
      </c>
      <c r="W10" s="60"/>
      <c r="X10" s="41" t="str">
        <f>IF(W10&gt;0,IF(W10&gt;W11,"G"," ")," ")</f>
        <v xml:space="preserve"> </v>
      </c>
      <c r="Y10" s="5"/>
      <c r="Z10" s="26">
        <f>Z9</f>
        <v>2</v>
      </c>
      <c r="AA10" s="34" t="s">
        <v>5</v>
      </c>
      <c r="AB10" s="2" t="str">
        <f>IF(A43&gt;0,A8,IF(X10="G",U10,U11))</f>
        <v xml:space="preserve"> </v>
      </c>
      <c r="AC10" s="2" t="str">
        <f>IF(A43&gt;0,B8,IF(X10="G",V10,V11))</f>
        <v xml:space="preserve"> </v>
      </c>
      <c r="AD10" s="61"/>
      <c r="AE10" s="40" t="str">
        <f>IF(AD10&gt;0,IF(AD10&gt;AD9,"G"," ")," ")</f>
        <v xml:space="preserve"> </v>
      </c>
      <c r="AF10" s="6"/>
      <c r="AG10" s="4"/>
      <c r="AH10" s="4"/>
      <c r="AI10" s="4"/>
      <c r="AJ10" s="4"/>
      <c r="AK10" s="4"/>
      <c r="AL10" s="4"/>
      <c r="AM10" s="4"/>
      <c r="AN10" s="16"/>
      <c r="AO10" s="148"/>
      <c r="AP10" s="148"/>
      <c r="AQ10" s="11">
        <v>3</v>
      </c>
      <c r="AR10" s="17"/>
      <c r="AS10" s="4"/>
      <c r="AT10" s="4">
        <v>5</v>
      </c>
      <c r="AU10" s="4" t="str">
        <f>IF(AE10="G",AB9,AB10)</f>
        <v xml:space="preserve"> </v>
      </c>
      <c r="AV10" s="17" t="str">
        <f>IF(AE10="G",AC9,AC10)</f>
        <v xml:space="preserve"> </v>
      </c>
    </row>
    <row r="11" spans="1:48" ht="16.5" thickBot="1" x14ac:dyDescent="0.3">
      <c r="A11" s="24">
        <v>7</v>
      </c>
      <c r="B11" s="37"/>
      <c r="C11" s="119">
        <f>L26</f>
        <v>7</v>
      </c>
      <c r="D11" s="87">
        <f>S26</f>
        <v>7</v>
      </c>
      <c r="E11" s="87">
        <f>E6</f>
        <v>3</v>
      </c>
      <c r="F11" s="87">
        <f>F10</f>
        <v>6</v>
      </c>
      <c r="G11" s="88">
        <f t="shared" si="1"/>
        <v>5</v>
      </c>
      <c r="H11" s="89" t="s">
        <v>39</v>
      </c>
      <c r="I11" s="90">
        <f t="shared" si="0"/>
        <v>7</v>
      </c>
      <c r="K11" s="144"/>
      <c r="L11" s="35">
        <f>L10</f>
        <v>13</v>
      </c>
      <c r="M11" s="34" t="s">
        <v>5</v>
      </c>
      <c r="N11" s="2" t="str">
        <f>IF(OR(A42&gt;0,A43&gt;0,A44&gt;0,A45&gt;0)," ",13)</f>
        <v xml:space="preserve"> </v>
      </c>
      <c r="O11" s="2" t="str">
        <f>IF(OR(A42&gt;0,A43&gt;0,A44&gt;0,A45&gt;0)," ",B17)</f>
        <v xml:space="preserve"> </v>
      </c>
      <c r="P11" s="61"/>
      <c r="Q11" s="101" t="str">
        <f>IF(P11&gt;0,IF(P11&gt;P10,"G"," ")," ")</f>
        <v xml:space="preserve"> </v>
      </c>
      <c r="R11" s="55"/>
      <c r="S11" s="35">
        <f>S10</f>
        <v>4</v>
      </c>
      <c r="T11" s="34" t="s">
        <v>5</v>
      </c>
      <c r="U11" s="2" t="str">
        <f>IF($A$42&gt;0,A8,IF(Q13="G",N13,N12))</f>
        <v xml:space="preserve"> </v>
      </c>
      <c r="V11" s="2" t="str">
        <f>IF($A$42&gt;0,B8,IF(Q13="G",O13,O12))</f>
        <v xml:space="preserve"> </v>
      </c>
      <c r="W11" s="61"/>
      <c r="X11" s="40" t="str">
        <f>IF(W11&gt;0,IF(W11&gt;W10,"G"," ")," ")</f>
        <v xml:space="preserve"> </v>
      </c>
      <c r="Y11" s="6"/>
      <c r="Z11" s="52"/>
      <c r="AA11" s="4"/>
      <c r="AB11" s="4"/>
      <c r="AC11" s="4"/>
      <c r="AD11" s="4"/>
      <c r="AE11" s="18"/>
      <c r="AF11" s="6"/>
      <c r="AG11" s="137" t="s">
        <v>40</v>
      </c>
      <c r="AH11" s="137"/>
      <c r="AI11" s="137"/>
      <c r="AJ11" s="137"/>
      <c r="AK11" s="137"/>
      <c r="AL11" s="137"/>
      <c r="AM11" s="4"/>
      <c r="AN11" s="20"/>
      <c r="AO11" s="21"/>
      <c r="AP11" s="21"/>
      <c r="AQ11" s="21"/>
      <c r="AR11" s="22"/>
      <c r="AS11" s="4"/>
      <c r="AT11" s="4">
        <v>6</v>
      </c>
      <c r="AU11" s="4" t="str">
        <f>IF(AE33="G",AB34,AB33)</f>
        <v xml:space="preserve"> </v>
      </c>
      <c r="AV11" s="17" t="str">
        <f>IF(AE33="G",AC34,AC33)</f>
        <v xml:space="preserve"> </v>
      </c>
    </row>
    <row r="12" spans="1:48" ht="16.5" thickBot="1" x14ac:dyDescent="0.3">
      <c r="A12" s="24">
        <v>8</v>
      </c>
      <c r="B12" s="37"/>
      <c r="C12" s="118">
        <f>L17</f>
        <v>8</v>
      </c>
      <c r="D12" s="82">
        <f>S14</f>
        <v>2</v>
      </c>
      <c r="E12" s="82">
        <f>E5</f>
        <v>1</v>
      </c>
      <c r="F12" s="82">
        <f>F11</f>
        <v>6</v>
      </c>
      <c r="G12" s="52">
        <f t="shared" si="1"/>
        <v>5</v>
      </c>
      <c r="H12" s="18" t="s">
        <v>39</v>
      </c>
      <c r="I12" s="17">
        <f t="shared" si="0"/>
        <v>7</v>
      </c>
      <c r="K12" s="144"/>
      <c r="L12" s="49">
        <f>L31+1</f>
        <v>4</v>
      </c>
      <c r="M12" s="50" t="s">
        <v>4</v>
      </c>
      <c r="N12" s="4" t="str">
        <f>IF(OR(A42&gt;0,A43&gt;0,A44&gt;0,A45&gt;0)," ",29)</f>
        <v xml:space="preserve"> </v>
      </c>
      <c r="O12" s="4" t="str">
        <f>IF(OR(A42&gt;0,A43&gt;0,A44&gt;0,A45&gt;0)," ",B33)</f>
        <v xml:space="preserve"> </v>
      </c>
      <c r="P12" s="58"/>
      <c r="Q12" s="102" t="str">
        <f>IF(P12&gt;0,IF(P12&gt;P13,"G"," ")," ")</f>
        <v xml:space="preserve"> </v>
      </c>
      <c r="R12" s="55"/>
      <c r="S12" s="4"/>
      <c r="T12" s="4"/>
      <c r="U12" s="4"/>
      <c r="V12" s="4"/>
      <c r="W12" s="4"/>
      <c r="X12" s="18"/>
      <c r="Y12" s="6"/>
      <c r="Z12" s="52"/>
      <c r="AA12" s="4"/>
      <c r="AB12" s="4"/>
      <c r="AC12" s="4"/>
      <c r="AD12" s="4"/>
      <c r="AE12" s="18"/>
      <c r="AF12" s="4"/>
      <c r="AG12" s="8" t="s">
        <v>6</v>
      </c>
      <c r="AH12" s="9"/>
      <c r="AI12" s="9" t="s">
        <v>1</v>
      </c>
      <c r="AJ12" s="9" t="s">
        <v>0</v>
      </c>
      <c r="AK12" s="9" t="s">
        <v>31</v>
      </c>
      <c r="AL12" s="10" t="s">
        <v>3</v>
      </c>
      <c r="AM12" s="4"/>
      <c r="AN12" s="4"/>
      <c r="AO12" s="4"/>
      <c r="AP12" s="4"/>
      <c r="AQ12" s="4"/>
      <c r="AR12" s="4"/>
      <c r="AS12" s="4"/>
      <c r="AT12" s="4">
        <v>7</v>
      </c>
      <c r="AU12" s="4" t="str">
        <f>IF(AE25="G",AB26,AB25)</f>
        <v xml:space="preserve"> </v>
      </c>
      <c r="AV12" s="17" t="str">
        <f>IF(AE25="G",AC26,AC25)</f>
        <v xml:space="preserve"> </v>
      </c>
    </row>
    <row r="13" spans="1:48" x14ac:dyDescent="0.25">
      <c r="A13" s="24">
        <v>9</v>
      </c>
      <c r="B13" s="37"/>
      <c r="C13" s="119">
        <f>L15</f>
        <v>9</v>
      </c>
      <c r="D13" s="87">
        <f>D12</f>
        <v>2</v>
      </c>
      <c r="E13" s="87">
        <f>E12</f>
        <v>1</v>
      </c>
      <c r="F13" s="87">
        <f>F12</f>
        <v>6</v>
      </c>
      <c r="G13" s="88">
        <f t="shared" si="1"/>
        <v>5</v>
      </c>
      <c r="H13" s="89" t="s">
        <v>39</v>
      </c>
      <c r="I13" s="90">
        <f t="shared" si="0"/>
        <v>7</v>
      </c>
      <c r="K13" s="145"/>
      <c r="L13" s="35">
        <f>L12</f>
        <v>4</v>
      </c>
      <c r="M13" s="34" t="s">
        <v>5</v>
      </c>
      <c r="N13" s="2" t="str">
        <f>IF(OR(A42&gt;0,A43&gt;0,A44&gt;0,A45&gt;0)," ",4)</f>
        <v xml:space="preserve"> </v>
      </c>
      <c r="O13" s="2" t="str">
        <f>IF(OR(A42&gt;0,A43&gt;0,A44&gt;0,A45&gt;0)," ",B8)</f>
        <v xml:space="preserve"> </v>
      </c>
      <c r="P13" s="61"/>
      <c r="Q13" s="101" t="str">
        <f>IF(P13&gt;0,IF(P13&gt;P12,"G"," ")," ")</f>
        <v xml:space="preserve"> </v>
      </c>
      <c r="R13" s="56"/>
      <c r="S13" s="2"/>
      <c r="T13" s="2"/>
      <c r="U13" s="2"/>
      <c r="V13" s="2"/>
      <c r="W13" s="2"/>
      <c r="X13" s="31"/>
      <c r="Y13" s="7"/>
      <c r="Z13" s="53"/>
      <c r="AA13" s="2"/>
      <c r="AB13" s="2"/>
      <c r="AC13" s="2"/>
      <c r="AD13" s="2"/>
      <c r="AE13" s="31"/>
      <c r="AF13" s="7"/>
      <c r="AG13" s="33">
        <f>IF(C44&gt;0,C44,Z17)</f>
        <v>5</v>
      </c>
      <c r="AH13" s="77" t="s">
        <v>4</v>
      </c>
      <c r="AI13" s="4">
        <f>IF(A44&gt;0,A8,IF(AE10="G",AB10,AB9))</f>
        <v>4</v>
      </c>
      <c r="AJ13" s="4" t="str">
        <f>IF(A44&gt;0,B8,IF(AE10="G",AC10,AC9))</f>
        <v>Bye</v>
      </c>
      <c r="AK13" s="58">
        <v>0</v>
      </c>
      <c r="AL13" s="39" t="str">
        <f>IF(AK13&gt;0,IF(AK13&gt;AK14,"G"," ")," ")</f>
        <v xml:space="preserve"> </v>
      </c>
      <c r="AM13" s="4"/>
      <c r="AN13" s="4"/>
      <c r="AO13" s="4"/>
      <c r="AP13" s="4"/>
      <c r="AQ13" s="4"/>
      <c r="AR13" s="4"/>
      <c r="AS13" s="4"/>
      <c r="AT13" s="4">
        <v>8</v>
      </c>
      <c r="AU13" s="4" t="str">
        <f>IF(AE18="G",AB17,AB18)</f>
        <v xml:space="preserve"> </v>
      </c>
      <c r="AV13" s="17" t="str">
        <f>IF(AE18="G",AC17,AC18)</f>
        <v xml:space="preserve"> </v>
      </c>
    </row>
    <row r="14" spans="1:48" x14ac:dyDescent="0.25">
      <c r="A14" s="24">
        <v>10</v>
      </c>
      <c r="B14" s="37"/>
      <c r="C14" s="118">
        <f>L28</f>
        <v>10</v>
      </c>
      <c r="D14" s="82">
        <f>D11</f>
        <v>7</v>
      </c>
      <c r="E14" s="82">
        <f>E11</f>
        <v>3</v>
      </c>
      <c r="F14" s="82">
        <f>F13</f>
        <v>6</v>
      </c>
      <c r="G14" s="52">
        <f t="shared" si="1"/>
        <v>5</v>
      </c>
      <c r="H14" s="18" t="s">
        <v>39</v>
      </c>
      <c r="I14" s="17">
        <f t="shared" si="0"/>
        <v>7</v>
      </c>
      <c r="K14" s="134" t="s">
        <v>19</v>
      </c>
      <c r="L14" s="49">
        <f>L17+1</f>
        <v>9</v>
      </c>
      <c r="M14" s="50" t="s">
        <v>4</v>
      </c>
      <c r="N14" s="4" t="str">
        <f>IF(OR(A42&gt;0,A43&gt;0,A44&gt;0,A45&gt;0)," ",24)</f>
        <v xml:space="preserve"> </v>
      </c>
      <c r="O14" s="4" t="str">
        <f>IF(OR(A42&gt;0,A43&gt;0,A44&gt;0,A45&gt;0)," ",B28)</f>
        <v xml:space="preserve"> </v>
      </c>
      <c r="P14" s="62"/>
      <c r="Q14" s="103" t="str">
        <f>IF(P14&gt;0,IF(P14&gt;P15,"G"," ")," ")</f>
        <v xml:space="preserve"> </v>
      </c>
      <c r="R14" s="54"/>
      <c r="S14" s="49">
        <f>S18+1</f>
        <v>2</v>
      </c>
      <c r="T14" s="50" t="s">
        <v>4</v>
      </c>
      <c r="U14" s="1" t="str">
        <f>IF($A$42&gt;0,A13,IF(Q14="G",N14,N15))</f>
        <v xml:space="preserve"> </v>
      </c>
      <c r="V14" s="1" t="str">
        <f>IF($A$42&gt;0,B13,IF(Q14="G",O14,O15))</f>
        <v xml:space="preserve"> </v>
      </c>
      <c r="W14" s="62"/>
      <c r="X14" s="42" t="str">
        <f>IF(W14&gt;0,IF(W14&gt;W15,"G"," ")," ")</f>
        <v xml:space="preserve"> </v>
      </c>
      <c r="Y14" s="5"/>
      <c r="Z14" s="4"/>
      <c r="AA14" s="4"/>
      <c r="AB14" s="4"/>
      <c r="AC14" s="4"/>
      <c r="AD14" s="4"/>
      <c r="AE14" s="4"/>
      <c r="AF14" s="5"/>
      <c r="AG14" s="34">
        <f>AG13</f>
        <v>5</v>
      </c>
      <c r="AH14" s="78" t="s">
        <v>5</v>
      </c>
      <c r="AI14" s="2">
        <f>IF(A44&gt;0,A5,IF(AE18="G",AB18,AB17))</f>
        <v>1</v>
      </c>
      <c r="AJ14" s="2" t="str">
        <f>IF(A44&gt;0,B5,IF(AE18="G",AC18,AC17))</f>
        <v>GARCIA Ghuilhem</v>
      </c>
      <c r="AK14" s="63">
        <v>6</v>
      </c>
      <c r="AL14" s="43" t="str">
        <f>IF(AK14&gt;0,IF(AK14&gt;AK13,"G"," ")," ")</f>
        <v>G</v>
      </c>
      <c r="AM14" s="4"/>
      <c r="AN14" s="4"/>
      <c r="AO14" s="4"/>
      <c r="AP14" s="4"/>
      <c r="AQ14" s="4"/>
      <c r="AR14" s="4"/>
      <c r="AS14" s="4"/>
      <c r="AT14" s="70">
        <v>9</v>
      </c>
      <c r="AU14" s="4" t="str">
        <f>IF(X15="G",U14,U15)</f>
        <v xml:space="preserve"> </v>
      </c>
      <c r="AV14" s="17" t="str">
        <f>IF(X15="G",V14,V15)</f>
        <v xml:space="preserve"> </v>
      </c>
    </row>
    <row r="15" spans="1:48" x14ac:dyDescent="0.25">
      <c r="A15" s="24">
        <v>11</v>
      </c>
      <c r="B15" s="37"/>
      <c r="C15" s="119">
        <f>L36</f>
        <v>11</v>
      </c>
      <c r="D15" s="87">
        <f>D10</f>
        <v>6</v>
      </c>
      <c r="E15" s="87">
        <f>E10</f>
        <v>4</v>
      </c>
      <c r="F15" s="87">
        <f>F14</f>
        <v>6</v>
      </c>
      <c r="G15" s="88">
        <f t="shared" si="1"/>
        <v>5</v>
      </c>
      <c r="H15" s="89" t="s">
        <v>39</v>
      </c>
      <c r="I15" s="90">
        <f t="shared" si="0"/>
        <v>7</v>
      </c>
      <c r="K15" s="135"/>
      <c r="L15" s="35">
        <f>L14</f>
        <v>9</v>
      </c>
      <c r="M15" s="34" t="s">
        <v>5</v>
      </c>
      <c r="N15" s="2" t="str">
        <f>IF(OR(A42&gt;0,A43&gt;0,A44&gt;0,A45&gt;0)," ",9)</f>
        <v xml:space="preserve"> </v>
      </c>
      <c r="O15" s="2" t="str">
        <f>IF(OR(A42&gt;0,A43&gt;0,A44&gt;0,A45&gt;0)," ",B13)</f>
        <v xml:space="preserve"> </v>
      </c>
      <c r="P15" s="63"/>
      <c r="Q15" s="104" t="str">
        <f>IF(P15&gt;0,IF(P15&gt;P14,"G"," ")," ")</f>
        <v xml:space="preserve"> </v>
      </c>
      <c r="R15" s="55"/>
      <c r="S15" s="35">
        <f>S14</f>
        <v>2</v>
      </c>
      <c r="T15" s="34" t="s">
        <v>5</v>
      </c>
      <c r="U15" s="2" t="str">
        <f>IF($A$42&gt;0,A12,IF(Q17="G",N17,N16))</f>
        <v xml:space="preserve"> </v>
      </c>
      <c r="V15" s="2" t="str">
        <f>IF($A$42&gt;0,B12,IF(Q17="G",O17,O16))</f>
        <v xml:space="preserve"> </v>
      </c>
      <c r="W15" s="63"/>
      <c r="X15" s="43" t="str">
        <f>IF(W15&gt;0,IF(W15&gt;W14,"G"," ")," ")</f>
        <v xml:space="preserve"> </v>
      </c>
      <c r="Y15" s="6"/>
      <c r="Z15" s="4"/>
      <c r="AA15" s="4"/>
      <c r="AB15" s="4"/>
      <c r="AC15" s="4"/>
      <c r="AD15" s="4"/>
      <c r="AE15" s="4"/>
      <c r="AF15" s="6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0">
        <f t="shared" ref="AT15:AT21" si="2">AT14</f>
        <v>9</v>
      </c>
      <c r="AU15" s="4" t="str">
        <f>IF(X26="G",U27,U26)</f>
        <v xml:space="preserve"> </v>
      </c>
      <c r="AV15" s="17" t="str">
        <f>IF(X26="G",V27,V26)</f>
        <v xml:space="preserve"> </v>
      </c>
    </row>
    <row r="16" spans="1:48" x14ac:dyDescent="0.25">
      <c r="A16" s="24">
        <v>12</v>
      </c>
      <c r="B16" s="37"/>
      <c r="C16" s="118">
        <f>L7</f>
        <v>12</v>
      </c>
      <c r="D16" s="82">
        <f>D9</f>
        <v>3</v>
      </c>
      <c r="E16" s="82">
        <f>E9</f>
        <v>2</v>
      </c>
      <c r="F16" s="82">
        <f>F9</f>
        <v>5</v>
      </c>
      <c r="G16" s="52">
        <f t="shared" si="1"/>
        <v>5</v>
      </c>
      <c r="H16" s="18" t="s">
        <v>39</v>
      </c>
      <c r="I16" s="17">
        <f t="shared" si="0"/>
        <v>7</v>
      </c>
      <c r="K16" s="135"/>
      <c r="L16" s="49">
        <f>L27+1</f>
        <v>8</v>
      </c>
      <c r="M16" s="50" t="s">
        <v>4</v>
      </c>
      <c r="N16" s="4" t="str">
        <f>IF(OR(A42&gt;0,A43&gt;0,A44&gt;0,A45&gt;0)," ",25)</f>
        <v xml:space="preserve"> </v>
      </c>
      <c r="O16" s="4" t="str">
        <f>IF(OR(A42&gt;0,A43&gt;0,A44&gt;0,A45&gt;0)," ",B29)</f>
        <v xml:space="preserve"> </v>
      </c>
      <c r="P16" s="62"/>
      <c r="Q16" s="103" t="str">
        <f>IF(P16&gt;0,IF(P16&gt;P17,"G"," ")," ")</f>
        <v xml:space="preserve"> </v>
      </c>
      <c r="R16" s="55"/>
      <c r="S16" s="4"/>
      <c r="T16" s="4"/>
      <c r="U16" s="4"/>
      <c r="V16" s="4"/>
      <c r="W16" s="4"/>
      <c r="X16" s="18"/>
      <c r="Y16" s="6"/>
      <c r="Z16" s="4"/>
      <c r="AA16" s="4"/>
      <c r="AB16" s="4"/>
      <c r="AC16" s="4"/>
      <c r="AD16" s="4"/>
      <c r="AE16" s="4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0">
        <f t="shared" si="2"/>
        <v>9</v>
      </c>
      <c r="AU16" s="4" t="str">
        <f>IF(X35="G",U34,U35)</f>
        <v xml:space="preserve"> </v>
      </c>
      <c r="AV16" s="17" t="str">
        <f>IF(X35="G",V34,V35)</f>
        <v xml:space="preserve"> </v>
      </c>
    </row>
    <row r="17" spans="1:48" x14ac:dyDescent="0.25">
      <c r="A17" s="24">
        <v>13</v>
      </c>
      <c r="B17" s="37"/>
      <c r="C17" s="119">
        <f>L11</f>
        <v>13</v>
      </c>
      <c r="D17" s="87">
        <f>D8</f>
        <v>4</v>
      </c>
      <c r="E17" s="87">
        <f>E9</f>
        <v>2</v>
      </c>
      <c r="F17" s="87">
        <f>F16</f>
        <v>5</v>
      </c>
      <c r="G17" s="88">
        <f t="shared" si="1"/>
        <v>5</v>
      </c>
      <c r="H17" s="89" t="s">
        <v>39</v>
      </c>
      <c r="I17" s="90">
        <f t="shared" si="0"/>
        <v>7</v>
      </c>
      <c r="K17" s="136"/>
      <c r="L17" s="35">
        <f>L16</f>
        <v>8</v>
      </c>
      <c r="M17" s="34" t="s">
        <v>5</v>
      </c>
      <c r="N17" s="2" t="str">
        <f>IF(OR(A42&gt;0,A43&gt;0,A44&gt;0,A45&gt;0)," ",8)</f>
        <v xml:space="preserve"> </v>
      </c>
      <c r="O17" s="2" t="str">
        <f>IF(OR(A42&gt;0,A43&gt;0,A44&gt;0,A45&gt;0)," ",B12)</f>
        <v xml:space="preserve"> </v>
      </c>
      <c r="P17" s="63"/>
      <c r="Q17" s="104" t="str">
        <f>IF(P17&gt;0,IF(P17&gt;P16,"G"," ")," ")</f>
        <v xml:space="preserve"> </v>
      </c>
      <c r="R17" s="56"/>
      <c r="S17" s="2"/>
      <c r="T17" s="2"/>
      <c r="U17" s="2"/>
      <c r="V17" s="2"/>
      <c r="W17" s="2"/>
      <c r="X17" s="2"/>
      <c r="Y17" s="7"/>
      <c r="Z17" s="50">
        <f>IF(C43&gt;0,C43,S18)</f>
        <v>1</v>
      </c>
      <c r="AA17" s="50" t="s">
        <v>4</v>
      </c>
      <c r="AB17" s="1" t="str">
        <f>IF(A43&gt;0,A12,IF(X15="G",U15,U14))</f>
        <v xml:space="preserve"> </v>
      </c>
      <c r="AC17" s="1" t="str">
        <f>IF(A43&gt;0,B12,IF(X15="G",V15,V14))</f>
        <v xml:space="preserve"> </v>
      </c>
      <c r="AD17" s="62"/>
      <c r="AE17" s="42" t="str">
        <f>IF(AD17&gt;0,IF(AD17&gt;AD18,"G"," ")," ")</f>
        <v xml:space="preserve"> </v>
      </c>
      <c r="AF17" s="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0">
        <f t="shared" si="2"/>
        <v>9</v>
      </c>
      <c r="AU17" s="4" t="str">
        <f>IF(X6="g",U7,U6)</f>
        <v xml:space="preserve"> </v>
      </c>
      <c r="AV17" s="17" t="str">
        <f>IF(X6="g",V7,V6)</f>
        <v xml:space="preserve"> </v>
      </c>
    </row>
    <row r="18" spans="1:48" ht="16.5" thickBot="1" x14ac:dyDescent="0.3">
      <c r="A18" s="24">
        <v>14</v>
      </c>
      <c r="B18" s="37"/>
      <c r="C18" s="118">
        <f>L32</f>
        <v>14</v>
      </c>
      <c r="D18" s="82">
        <f>D7</f>
        <v>5</v>
      </c>
      <c r="E18" s="82">
        <f>E15</f>
        <v>4</v>
      </c>
      <c r="F18" s="82">
        <f>F15</f>
        <v>6</v>
      </c>
      <c r="G18" s="52">
        <f t="shared" si="1"/>
        <v>5</v>
      </c>
      <c r="H18" s="18" t="s">
        <v>39</v>
      </c>
      <c r="I18" s="17">
        <f t="shared" si="0"/>
        <v>7</v>
      </c>
      <c r="K18" s="134" t="s">
        <v>22</v>
      </c>
      <c r="L18" s="49">
        <f>L25+1</f>
        <v>16</v>
      </c>
      <c r="M18" s="50" t="s">
        <v>4</v>
      </c>
      <c r="N18" s="4" t="str">
        <f>IF(OR(A42&gt;0,A43&gt;0,A44&gt;0,A45&gt;0)," ",17)</f>
        <v xml:space="preserve"> </v>
      </c>
      <c r="O18" s="4" t="str">
        <f>IF(OR(A42&gt;0,A43&gt;0,A44&gt;0,A45&gt;0)," ",B21)</f>
        <v xml:space="preserve"> </v>
      </c>
      <c r="P18" s="62"/>
      <c r="Q18" s="103" t="str">
        <f>IF(P18&gt;0,IF(P18&gt;P19,"G"," ")," ")</f>
        <v xml:space="preserve"> </v>
      </c>
      <c r="R18" s="54"/>
      <c r="S18" s="49">
        <f>IF(C42&gt;0,C42,L20)</f>
        <v>1</v>
      </c>
      <c r="T18" s="50" t="s">
        <v>4</v>
      </c>
      <c r="U18" s="1" t="str">
        <f>IF($A$42&gt;0,A20,IF(Q18="G",N18,N19))</f>
        <v xml:space="preserve"> </v>
      </c>
      <c r="V18" s="1" t="str">
        <f>IF($A$42&gt;0,B20,IF(Q18="G",O18,O19))</f>
        <v xml:space="preserve"> </v>
      </c>
      <c r="W18" s="62"/>
      <c r="X18" s="42" t="str">
        <f>IF(W18&gt;0,IF(W18&gt;W19,"G"," ")," ")</f>
        <v xml:space="preserve"> </v>
      </c>
      <c r="Y18" s="5"/>
      <c r="Z18" s="34">
        <f>Z17</f>
        <v>1</v>
      </c>
      <c r="AA18" s="34" t="s">
        <v>5</v>
      </c>
      <c r="AB18" s="2" t="str">
        <f>IF(A43&gt;0,A5,IF(X18="G",U18,U19))</f>
        <v xml:space="preserve"> </v>
      </c>
      <c r="AC18" s="2" t="str">
        <f>IF(A43&gt;0,B5,IF(X18="G",V18,V19))</f>
        <v xml:space="preserve"> </v>
      </c>
      <c r="AD18" s="63"/>
      <c r="AE18" s="43" t="str">
        <f>IF(AD18&gt;0,IF(AD18&gt;AD17,"G"," ")," ")</f>
        <v xml:space="preserve"> </v>
      </c>
      <c r="AF18" s="6"/>
      <c r="AG18" s="4"/>
      <c r="AH18" s="4"/>
      <c r="AI18" s="4"/>
      <c r="AJ18" s="4"/>
      <c r="AK18" s="4"/>
      <c r="AL18" s="4"/>
      <c r="AM18" s="4"/>
      <c r="AN18" s="137" t="s">
        <v>40</v>
      </c>
      <c r="AO18" s="137"/>
      <c r="AP18" s="137"/>
      <c r="AQ18" s="137"/>
      <c r="AR18" s="137"/>
      <c r="AS18" s="137"/>
      <c r="AT18" s="70">
        <f t="shared" si="2"/>
        <v>9</v>
      </c>
      <c r="AU18" s="4" t="str">
        <f>IF(X10="g",U11,U10)</f>
        <v xml:space="preserve"> </v>
      </c>
      <c r="AV18" s="17" t="str">
        <f>IF(X10="g",V11,V10)</f>
        <v xml:space="preserve"> </v>
      </c>
    </row>
    <row r="19" spans="1:48" ht="16.5" thickBot="1" x14ac:dyDescent="0.3">
      <c r="A19" s="24">
        <v>15</v>
      </c>
      <c r="B19" s="37"/>
      <c r="C19" s="119">
        <f>L24</f>
        <v>15</v>
      </c>
      <c r="D19" s="87">
        <f>D6</f>
        <v>8</v>
      </c>
      <c r="E19" s="87">
        <f>E14</f>
        <v>3</v>
      </c>
      <c r="F19" s="87">
        <f>F18</f>
        <v>6</v>
      </c>
      <c r="G19" s="88">
        <f t="shared" si="1"/>
        <v>5</v>
      </c>
      <c r="H19" s="89" t="s">
        <v>39</v>
      </c>
      <c r="I19" s="90">
        <f t="shared" si="0"/>
        <v>7</v>
      </c>
      <c r="K19" s="135"/>
      <c r="L19" s="35">
        <f>L18</f>
        <v>16</v>
      </c>
      <c r="M19" s="34" t="s">
        <v>5</v>
      </c>
      <c r="N19" s="2" t="str">
        <f>IF(OR(A42&gt;0,A43&gt;0,A44&gt;0,A45&gt;0)," ",16)</f>
        <v xml:space="preserve"> </v>
      </c>
      <c r="O19" s="2" t="str">
        <f>IF(OR(A42&gt;0,A43&gt;0,A44&gt;0,A45&gt;0)," ",B20)</f>
        <v xml:space="preserve"> </v>
      </c>
      <c r="P19" s="63"/>
      <c r="Q19" s="104" t="str">
        <f>IF(P19&gt;0,IF(P19&gt;P18,"G"," ")," ")</f>
        <v xml:space="preserve"> </v>
      </c>
      <c r="R19" s="55"/>
      <c r="S19" s="35">
        <f>S18</f>
        <v>1</v>
      </c>
      <c r="T19" s="34" t="s">
        <v>5</v>
      </c>
      <c r="U19" s="2" t="str">
        <f>IF($A$42&gt;0,A5,IF(Q21="G",N21,N20))</f>
        <v xml:space="preserve"> </v>
      </c>
      <c r="V19" s="2" t="str">
        <f>IF($A$42&gt;0,B5,IF(Q21="G",O21,O20))</f>
        <v xml:space="preserve"> </v>
      </c>
      <c r="W19" s="63"/>
      <c r="X19" s="43" t="str">
        <f>IF(W19&gt;0,IF(W19&gt;W18,"G"," ")," ")</f>
        <v xml:space="preserve"> </v>
      </c>
      <c r="Y19" s="6"/>
      <c r="Z19" s="4"/>
      <c r="AA19" s="4"/>
      <c r="AB19" s="4"/>
      <c r="AC19" s="4"/>
      <c r="AD19" s="4"/>
      <c r="AE19" s="18"/>
      <c r="AF19" s="6"/>
      <c r="AG19" s="4"/>
      <c r="AH19" s="4"/>
      <c r="AI19" s="4"/>
      <c r="AJ19" s="4"/>
      <c r="AK19" s="4"/>
      <c r="AL19" s="4"/>
      <c r="AM19" s="4"/>
      <c r="AN19" s="138" t="s">
        <v>7</v>
      </c>
      <c r="AO19" s="139"/>
      <c r="AP19" s="9" t="s">
        <v>1</v>
      </c>
      <c r="AQ19" s="9" t="s">
        <v>0</v>
      </c>
      <c r="AR19" s="9" t="s">
        <v>31</v>
      </c>
      <c r="AS19" s="10"/>
      <c r="AT19" s="70">
        <f t="shared" si="2"/>
        <v>9</v>
      </c>
      <c r="AU19" s="4" t="str">
        <f>IF(X30="g",U31,U30)</f>
        <v xml:space="preserve"> </v>
      </c>
      <c r="AV19" s="17" t="str">
        <f>IF(X30="g",V31,V30)</f>
        <v xml:space="preserve"> </v>
      </c>
    </row>
    <row r="20" spans="1:48" x14ac:dyDescent="0.25">
      <c r="A20" s="24">
        <v>16</v>
      </c>
      <c r="B20" s="73"/>
      <c r="C20" s="118">
        <f>L19</f>
        <v>16</v>
      </c>
      <c r="D20" s="82">
        <f>D5</f>
        <v>1</v>
      </c>
      <c r="E20" s="82">
        <f>E12</f>
        <v>1</v>
      </c>
      <c r="F20" s="82">
        <f>F17</f>
        <v>5</v>
      </c>
      <c r="G20" s="52">
        <f t="shared" si="1"/>
        <v>5</v>
      </c>
      <c r="H20" s="18" t="s">
        <v>39</v>
      </c>
      <c r="I20" s="17">
        <f t="shared" si="0"/>
        <v>7</v>
      </c>
      <c r="K20" s="135"/>
      <c r="L20" s="49">
        <f>IF(C41=0,1,C41)</f>
        <v>1</v>
      </c>
      <c r="M20" s="50" t="s">
        <v>4</v>
      </c>
      <c r="N20" s="4" t="str">
        <f>IF(OR(A42&gt;0,A43&gt;0,A44&gt;0,A45&gt;0)," ",32)</f>
        <v xml:space="preserve"> </v>
      </c>
      <c r="O20" s="4" t="str">
        <f>IF(OR(A42&gt;0,A43&gt;0,A44&gt;0,A45&gt;0)," ",B36)</f>
        <v xml:space="preserve"> </v>
      </c>
      <c r="P20" s="62"/>
      <c r="Q20" s="103" t="str">
        <f>IF(P20&gt;0,IF(P20&gt;P21,"G"," ")," ")</f>
        <v xml:space="preserve"> </v>
      </c>
      <c r="R20" s="55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18"/>
      <c r="AF20" s="6"/>
      <c r="AG20" s="4"/>
      <c r="AH20" s="4"/>
      <c r="AI20" s="4"/>
      <c r="AJ20" s="4"/>
      <c r="AK20" s="4"/>
      <c r="AL20" s="4"/>
      <c r="AM20" s="4"/>
      <c r="AN20" s="25">
        <f>IF(C45&gt;0,C45,AG13)</f>
        <v>5</v>
      </c>
      <c r="AO20" s="79" t="s">
        <v>4</v>
      </c>
      <c r="AP20" s="4">
        <f>IF(A45&gt;0,A5,IF(AL14="G",AI14,AI13))</f>
        <v>1</v>
      </c>
      <c r="AQ20" s="4" t="str">
        <f>IF(A45&gt;0,B5,IF(AL14="G",AJ14,AJ13))</f>
        <v>GARCIA Ghuilhem</v>
      </c>
      <c r="AR20" s="96">
        <v>6</v>
      </c>
      <c r="AS20" s="80" t="str">
        <f>IF(AR20&gt;0,IF(AR20&gt;AR21,"G"," ")," ")</f>
        <v>G</v>
      </c>
      <c r="AT20" s="70">
        <f t="shared" si="2"/>
        <v>9</v>
      </c>
      <c r="AU20" s="4" t="str">
        <f>IF(X23="g",U22,U23)</f>
        <v xml:space="preserve"> </v>
      </c>
      <c r="AV20" s="17" t="str">
        <f>IF(X23="g",V22,V23)</f>
        <v xml:space="preserve"> </v>
      </c>
    </row>
    <row r="21" spans="1:48" ht="16.5" thickBot="1" x14ac:dyDescent="0.3">
      <c r="A21" s="24">
        <v>17</v>
      </c>
      <c r="B21" s="73"/>
      <c r="C21" s="119">
        <f>C20</f>
        <v>16</v>
      </c>
      <c r="D21" s="87">
        <f t="shared" ref="D21:D28" si="3">D5</f>
        <v>1</v>
      </c>
      <c r="E21" s="87">
        <f>E20</f>
        <v>1</v>
      </c>
      <c r="F21" s="87">
        <f>F20</f>
        <v>5</v>
      </c>
      <c r="G21" s="88">
        <f t="shared" si="1"/>
        <v>5</v>
      </c>
      <c r="H21" s="89" t="s">
        <v>39</v>
      </c>
      <c r="I21" s="90">
        <f t="shared" si="0"/>
        <v>7</v>
      </c>
      <c r="K21" s="136"/>
      <c r="L21" s="35">
        <f>L20</f>
        <v>1</v>
      </c>
      <c r="M21" s="34" t="s">
        <v>5</v>
      </c>
      <c r="N21" s="2" t="str">
        <f>IF(OR(A42&gt;0,A43&gt;0,A44&gt;0,A45&gt;0)," ",1)</f>
        <v xml:space="preserve"> </v>
      </c>
      <c r="O21" s="2" t="str">
        <f>IF(OR(A42&gt;0,A43&gt;0,A44&gt;0,A45&gt;0)," ",B5)</f>
        <v xml:space="preserve"> </v>
      </c>
      <c r="P21" s="63"/>
      <c r="Q21" s="104" t="str">
        <f>IF(P21&gt;0,IF(P21&gt;P20,"G"," ")," ")</f>
        <v xml:space="preserve"> </v>
      </c>
      <c r="R21" s="56"/>
      <c r="S21" s="2"/>
      <c r="T21" s="2"/>
      <c r="U21" s="2"/>
      <c r="V21" s="2"/>
      <c r="W21" s="2"/>
      <c r="X21" s="31"/>
      <c r="Y21" s="7"/>
      <c r="Z21" s="2"/>
      <c r="AA21" s="2"/>
      <c r="AB21" s="2"/>
      <c r="AC21" s="2"/>
      <c r="AD21" s="2"/>
      <c r="AE21" s="31"/>
      <c r="AF21" s="7"/>
      <c r="AG21" s="4"/>
      <c r="AH21" s="4"/>
      <c r="AI21" s="4"/>
      <c r="AJ21" s="4"/>
      <c r="AK21" s="4"/>
      <c r="AL21" s="4"/>
      <c r="AM21" s="4"/>
      <c r="AN21" s="25">
        <f>AN20+1</f>
        <v>6</v>
      </c>
      <c r="AO21" s="79" t="s">
        <v>5</v>
      </c>
      <c r="AP21" s="4">
        <f>IF(A45&gt;0,A6,IF(AL29="G",AI29,AI30))</f>
        <v>2</v>
      </c>
      <c r="AQ21" s="4" t="str">
        <f>IF(A45&gt;0,B6,IF(AL29="G",AJ29,AJ30))</f>
        <v>VECK Sacha</v>
      </c>
      <c r="AR21" s="95">
        <v>5</v>
      </c>
      <c r="AS21" s="48" t="str">
        <f>IF(AR21&gt;0,IF(AR21&gt;AR20,"G"," ")," ")</f>
        <v xml:space="preserve"> </v>
      </c>
      <c r="AT21" s="70">
        <f t="shared" si="2"/>
        <v>9</v>
      </c>
      <c r="AU21" s="4" t="str">
        <f>IF(X18="g",U19,U18)</f>
        <v xml:space="preserve"> </v>
      </c>
      <c r="AV21" s="17" t="str">
        <f>IF(X18="g",V19,V18)</f>
        <v xml:space="preserve"> </v>
      </c>
    </row>
    <row r="22" spans="1:48" ht="16.5" thickBot="1" x14ac:dyDescent="0.3">
      <c r="A22" s="24">
        <v>18</v>
      </c>
      <c r="B22" s="37"/>
      <c r="C22" s="118">
        <f>C19</f>
        <v>15</v>
      </c>
      <c r="D22" s="82">
        <f t="shared" si="3"/>
        <v>8</v>
      </c>
      <c r="E22" s="82">
        <f>E19</f>
        <v>3</v>
      </c>
      <c r="F22" s="82">
        <f>F19</f>
        <v>6</v>
      </c>
      <c r="G22" s="52">
        <f t="shared" si="1"/>
        <v>5</v>
      </c>
      <c r="H22" s="18" t="s">
        <v>39</v>
      </c>
      <c r="I22" s="17">
        <f t="shared" si="0"/>
        <v>7</v>
      </c>
      <c r="K22" s="125" t="s">
        <v>27</v>
      </c>
      <c r="L22" s="49">
        <f>L21+1</f>
        <v>2</v>
      </c>
      <c r="M22" s="50" t="s">
        <v>4</v>
      </c>
      <c r="N22" s="4" t="str">
        <f>IF(OR(A42&gt;0,A43&gt;0,A44&gt;0,A45&gt;0)," ",2)</f>
        <v xml:space="preserve"> </v>
      </c>
      <c r="O22" s="4" t="str">
        <f>IF(OR(A42&gt;0,A43&gt;0,A44&gt;0,A45&gt;0)," ",B6)</f>
        <v xml:space="preserve"> </v>
      </c>
      <c r="P22" s="64"/>
      <c r="Q22" s="105" t="str">
        <f>IF(P22&gt;0,IF(P22&gt;P23,"G"," ")," ")</f>
        <v xml:space="preserve"> </v>
      </c>
      <c r="R22" s="54"/>
      <c r="S22" s="49">
        <f>S26+1</f>
        <v>8</v>
      </c>
      <c r="T22" s="50" t="s">
        <v>4</v>
      </c>
      <c r="U22" s="1" t="str">
        <f>IF($A$42&gt;0,A6,IF(Q22="G",N22,N23))</f>
        <v xml:space="preserve"> </v>
      </c>
      <c r="V22" s="1" t="str">
        <f>IF($A$42&gt;0,B6,IF(Q22="G",O22,O23))</f>
        <v xml:space="preserve"> </v>
      </c>
      <c r="W22" s="64"/>
      <c r="X22" s="44" t="str">
        <f>IF(W22&gt;0,IF(W22&gt;W23,"G"," ")," ")</f>
        <v xml:space="preserve"> </v>
      </c>
      <c r="Y22" s="5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L22" s="4"/>
      <c r="AM22" s="4"/>
      <c r="AN22" s="138" t="s">
        <v>8</v>
      </c>
      <c r="AO22" s="139"/>
      <c r="AP22" s="9"/>
      <c r="AQ22" s="9"/>
      <c r="AR22" s="9" t="s">
        <v>31</v>
      </c>
      <c r="AS22" s="30"/>
      <c r="AT22" s="69">
        <v>17</v>
      </c>
      <c r="AU22" s="4" t="str">
        <f>IF(Q7="G",N6,N7)</f>
        <v xml:space="preserve"> </v>
      </c>
      <c r="AV22" s="17" t="str">
        <f>IF(Q7="G",O6,O7)</f>
        <v xml:space="preserve"> </v>
      </c>
    </row>
    <row r="23" spans="1:48" x14ac:dyDescent="0.25">
      <c r="A23" s="24">
        <v>19</v>
      </c>
      <c r="B23" s="37"/>
      <c r="C23" s="119">
        <f>C18</f>
        <v>14</v>
      </c>
      <c r="D23" s="87">
        <f t="shared" si="3"/>
        <v>5</v>
      </c>
      <c r="E23" s="87">
        <f>E18</f>
        <v>4</v>
      </c>
      <c r="F23" s="87">
        <f>F22</f>
        <v>6</v>
      </c>
      <c r="G23" s="88">
        <f t="shared" si="1"/>
        <v>5</v>
      </c>
      <c r="H23" s="89" t="s">
        <v>39</v>
      </c>
      <c r="I23" s="90">
        <f t="shared" si="0"/>
        <v>7</v>
      </c>
      <c r="K23" s="126"/>
      <c r="L23" s="35">
        <f>L22</f>
        <v>2</v>
      </c>
      <c r="M23" s="34" t="s">
        <v>5</v>
      </c>
      <c r="N23" s="2" t="str">
        <f>IF(OR(A42&gt;0,A43&gt;0,A44&gt;0,A45&gt;0)," ",31)</f>
        <v xml:space="preserve"> </v>
      </c>
      <c r="O23" s="2" t="str">
        <f>IF(OR(A42&gt;0,A43&gt;0,A44&gt;0,A45&gt;0)," ",B35)</f>
        <v xml:space="preserve"> </v>
      </c>
      <c r="P23" s="65"/>
      <c r="Q23" s="106" t="str">
        <f>IF(P23&gt;0,IF(P23&gt;P22,"G"," ")," ")</f>
        <v xml:space="preserve"> </v>
      </c>
      <c r="R23" s="55"/>
      <c r="S23" s="35">
        <f>S22</f>
        <v>8</v>
      </c>
      <c r="T23" s="34" t="s">
        <v>5</v>
      </c>
      <c r="U23" s="2" t="str">
        <f>IF($A$42&gt;0,A19,IF(Q25="G",N25,N24))</f>
        <v xml:space="preserve"> </v>
      </c>
      <c r="V23" s="2" t="str">
        <f>IF($A$42&gt;0,B19,IF(Q25="G",O25,O24))</f>
        <v xml:space="preserve"> </v>
      </c>
      <c r="W23" s="65"/>
      <c r="X23" s="45" t="str">
        <f>IF(W23&gt;0,IF(W23&gt;W22,"G"," ")," ")</f>
        <v xml:space="preserve"> </v>
      </c>
      <c r="Y23" s="6"/>
      <c r="Z23" s="4"/>
      <c r="AA23" s="4"/>
      <c r="AB23" s="4"/>
      <c r="AC23" s="4"/>
      <c r="AD23" s="4"/>
      <c r="AE23" s="4"/>
      <c r="AF23" s="6"/>
      <c r="AG23" s="4"/>
      <c r="AH23" s="4"/>
      <c r="AI23" s="4"/>
      <c r="AJ23" s="4"/>
      <c r="AK23" s="4"/>
      <c r="AL23" s="4"/>
      <c r="AM23" s="4"/>
      <c r="AN23" s="25">
        <f>AN21+1</f>
        <v>7</v>
      </c>
      <c r="AO23" s="79" t="s">
        <v>4</v>
      </c>
      <c r="AP23" s="4">
        <f>IF(AL29="G",AI30,AI29)</f>
        <v>3</v>
      </c>
      <c r="AQ23" s="4" t="str">
        <f>IF(AL29="G",AJ30,AJ29)</f>
        <v>DUBLOIS David</v>
      </c>
      <c r="AR23" s="97">
        <v>6</v>
      </c>
      <c r="AS23" s="81" t="str">
        <f>IF(AR23&gt;0,IF(AR23&gt;AR24,"G"," ")," ")</f>
        <v>G</v>
      </c>
      <c r="AT23" s="69">
        <f t="shared" ref="AT23:AT37" si="4">$AT$22</f>
        <v>17</v>
      </c>
      <c r="AU23" s="4" t="str">
        <f>IF(Q9="G",N8,N9)</f>
        <v xml:space="preserve"> </v>
      </c>
      <c r="AV23" s="17" t="str">
        <f>IF(Q9="G",O8,O9)</f>
        <v xml:space="preserve"> </v>
      </c>
    </row>
    <row r="24" spans="1:48" x14ac:dyDescent="0.25">
      <c r="A24" s="24">
        <v>20</v>
      </c>
      <c r="B24" s="37"/>
      <c r="C24" s="118">
        <f>C17</f>
        <v>13</v>
      </c>
      <c r="D24" s="82">
        <f t="shared" si="3"/>
        <v>4</v>
      </c>
      <c r="E24" s="82">
        <f>E17</f>
        <v>2</v>
      </c>
      <c r="F24" s="82">
        <f>F21</f>
        <v>5</v>
      </c>
      <c r="G24" s="52">
        <f t="shared" si="1"/>
        <v>5</v>
      </c>
      <c r="H24" s="18" t="s">
        <v>39</v>
      </c>
      <c r="I24" s="17">
        <f t="shared" si="0"/>
        <v>7</v>
      </c>
      <c r="K24" s="126"/>
      <c r="L24" s="49">
        <f>L33+1</f>
        <v>15</v>
      </c>
      <c r="M24" s="50" t="s">
        <v>4</v>
      </c>
      <c r="N24" s="4" t="str">
        <f>IF(OR(A42&gt;0,A43&gt;0,A44&gt;0,A45&gt;0)," ",15)</f>
        <v xml:space="preserve"> </v>
      </c>
      <c r="O24" s="4" t="str">
        <f>IF(OR(A42&gt;0,A43&gt;0,A44&gt;0,A45&gt;0)," ",B19)</f>
        <v xml:space="preserve"> </v>
      </c>
      <c r="P24" s="64"/>
      <c r="Q24" s="105" t="str">
        <f>IF(P24&gt;0,IF(P24&gt;P25,"G"," ")," ")</f>
        <v xml:space="preserve"> </v>
      </c>
      <c r="R24" s="55"/>
      <c r="S24" s="4"/>
      <c r="T24" s="4"/>
      <c r="U24" s="4"/>
      <c r="V24" s="4"/>
      <c r="W24" s="4"/>
      <c r="X24" s="18"/>
      <c r="Y24" s="6"/>
      <c r="Z24" s="4"/>
      <c r="AA24" s="4"/>
      <c r="AB24" s="4"/>
      <c r="AC24" s="4"/>
      <c r="AD24" s="4"/>
      <c r="AE24" s="18"/>
      <c r="AF24" s="6"/>
      <c r="AG24" s="4"/>
      <c r="AH24" s="4"/>
      <c r="AI24" s="4"/>
      <c r="AJ24" s="4"/>
      <c r="AK24" s="4"/>
      <c r="AL24" s="4"/>
      <c r="AM24" s="4"/>
      <c r="AN24" s="26">
        <f>AN23</f>
        <v>7</v>
      </c>
      <c r="AO24" s="78" t="s">
        <v>5</v>
      </c>
      <c r="AP24" s="2">
        <f>IF(AL14="G",AI13,AI14)</f>
        <v>4</v>
      </c>
      <c r="AQ24" s="2" t="str">
        <f>IF(AL14="G",AJ13,AJ14)</f>
        <v>Bye</v>
      </c>
      <c r="AR24" s="61">
        <v>0</v>
      </c>
      <c r="AS24" s="40" t="str">
        <f>IF(AR24&gt;0,IF(AR24&gt;AR23,"G"," ")," ")</f>
        <v xml:space="preserve"> </v>
      </c>
      <c r="AT24" s="69">
        <f t="shared" si="4"/>
        <v>17</v>
      </c>
      <c r="AU24" s="4" t="str">
        <f>IF(Q11="G",N10,N11)</f>
        <v xml:space="preserve"> </v>
      </c>
      <c r="AV24" s="17" t="str">
        <f>IF(Q11="G",O10,O11)</f>
        <v xml:space="preserve"> </v>
      </c>
    </row>
    <row r="25" spans="1:48" x14ac:dyDescent="0.25">
      <c r="A25" s="24">
        <v>21</v>
      </c>
      <c r="B25" s="37"/>
      <c r="C25" s="119">
        <f>C16</f>
        <v>12</v>
      </c>
      <c r="D25" s="87">
        <f t="shared" si="3"/>
        <v>3</v>
      </c>
      <c r="E25" s="87">
        <f>E24</f>
        <v>2</v>
      </c>
      <c r="F25" s="87">
        <f>F24</f>
        <v>5</v>
      </c>
      <c r="G25" s="88">
        <f t="shared" si="1"/>
        <v>5</v>
      </c>
      <c r="H25" s="89" t="s">
        <v>39</v>
      </c>
      <c r="I25" s="90">
        <f t="shared" si="0"/>
        <v>7</v>
      </c>
      <c r="K25" s="127"/>
      <c r="L25" s="35">
        <f>L24</f>
        <v>15</v>
      </c>
      <c r="M25" s="34" t="s">
        <v>5</v>
      </c>
      <c r="N25" s="2" t="str">
        <f>IF(OR(A42&gt;0,A43&gt;0,A44&gt;0,A45&gt;0)," ",18)</f>
        <v xml:space="preserve"> </v>
      </c>
      <c r="O25" s="2" t="str">
        <f>IF(OR(A42&gt;0,A43&gt;0,A44&gt;0,A45&gt;0)," ",B22)</f>
        <v xml:space="preserve"> </v>
      </c>
      <c r="P25" s="65"/>
      <c r="Q25" s="106" t="str">
        <f>IF(P25&gt;0,IF(P25&gt;P24,"G"," ")," ")</f>
        <v xml:space="preserve"> </v>
      </c>
      <c r="R25" s="56"/>
      <c r="S25" s="2"/>
      <c r="T25" s="2"/>
      <c r="U25" s="2"/>
      <c r="V25" s="2"/>
      <c r="W25" s="2"/>
      <c r="X25" s="2"/>
      <c r="Y25" s="7"/>
      <c r="Z25" s="50">
        <f>Z9+1</f>
        <v>3</v>
      </c>
      <c r="AA25" s="50" t="s">
        <v>4</v>
      </c>
      <c r="AB25" s="1" t="str">
        <f>IF(A43&gt;0,A6,IF(X23="G",U23,U22))</f>
        <v xml:space="preserve"> </v>
      </c>
      <c r="AC25" s="1" t="str">
        <f>IF(A43&gt;0,B6,IF(X23="G",V23,V22))</f>
        <v xml:space="preserve"> </v>
      </c>
      <c r="AD25" s="64"/>
      <c r="AE25" s="44" t="str">
        <f>IF(AD25&gt;0,IF(AD25&gt;AD26,"G"," ")," ")</f>
        <v xml:space="preserve"> </v>
      </c>
      <c r="AF25" s="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9">
        <f t="shared" si="4"/>
        <v>17</v>
      </c>
      <c r="AU25" s="4" t="str">
        <f>IF(Q13="G",N12,N13)</f>
        <v xml:space="preserve"> </v>
      </c>
      <c r="AV25" s="17" t="str">
        <f>IF(Q13="G",O12,O13)</f>
        <v xml:space="preserve"> </v>
      </c>
    </row>
    <row r="26" spans="1:48" x14ac:dyDescent="0.25">
      <c r="A26" s="24">
        <v>22</v>
      </c>
      <c r="B26" s="37"/>
      <c r="C26" s="118">
        <f>C15</f>
        <v>11</v>
      </c>
      <c r="D26" s="82">
        <f t="shared" si="3"/>
        <v>6</v>
      </c>
      <c r="E26" s="82">
        <f>E23</f>
        <v>4</v>
      </c>
      <c r="F26" s="82">
        <f>F23</f>
        <v>6</v>
      </c>
      <c r="G26" s="52">
        <f t="shared" si="1"/>
        <v>5</v>
      </c>
      <c r="H26" s="18" t="s">
        <v>39</v>
      </c>
      <c r="I26" s="17">
        <f t="shared" si="0"/>
        <v>7</v>
      </c>
      <c r="K26" s="125" t="s">
        <v>28</v>
      </c>
      <c r="L26" s="49">
        <f>L35+1</f>
        <v>7</v>
      </c>
      <c r="M26" s="50" t="s">
        <v>4</v>
      </c>
      <c r="N26" s="4" t="str">
        <f>IF(OR(A42&gt;0,A43&gt;0,A44&gt;0,A45&gt;0)," ",7)</f>
        <v xml:space="preserve"> </v>
      </c>
      <c r="O26" s="4" t="str">
        <f>IF(OR(A42&gt;0,A43&gt;0,A44&gt;0,A45&gt;0)," ",B11)</f>
        <v xml:space="preserve"> </v>
      </c>
      <c r="P26" s="64"/>
      <c r="Q26" s="105" t="str">
        <f>IF(P26&gt;0,IF(P26&gt;P27,"G"," ")," ")</f>
        <v xml:space="preserve"> </v>
      </c>
      <c r="R26" s="54"/>
      <c r="S26" s="49">
        <f>S34+1</f>
        <v>7</v>
      </c>
      <c r="T26" s="50" t="s">
        <v>4</v>
      </c>
      <c r="U26" s="1" t="str">
        <f>IF($A$42&gt;0,A11,IF(Q26="G",N26,N27))</f>
        <v xml:space="preserve"> </v>
      </c>
      <c r="V26" s="1" t="str">
        <f>IF($A$42&gt;0,B11,IF(Q26="G",O26,O27))</f>
        <v xml:space="preserve"> </v>
      </c>
      <c r="W26" s="64"/>
      <c r="X26" s="44" t="str">
        <f>IF(W26&gt;0,IF(W26&gt;W27,"G"," ")," ")</f>
        <v xml:space="preserve"> </v>
      </c>
      <c r="Y26" s="5"/>
      <c r="Z26" s="26">
        <f>Z25</f>
        <v>3</v>
      </c>
      <c r="AA26" s="34" t="s">
        <v>5</v>
      </c>
      <c r="AB26" s="2" t="str">
        <f>IF(A43&gt;0,A11,IF(X26="G",U26,U27))</f>
        <v xml:space="preserve"> </v>
      </c>
      <c r="AC26" s="2" t="str">
        <f>IF(A43&gt;0,B11,IF(X26="G",V26,V27))</f>
        <v xml:space="preserve"> </v>
      </c>
      <c r="AD26" s="65"/>
      <c r="AE26" s="45" t="str">
        <f>IF(AD26&gt;0,IF(AD26&gt;AD25,"G"," ")," ")</f>
        <v xml:space="preserve"> </v>
      </c>
      <c r="AF26" s="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9">
        <f t="shared" si="4"/>
        <v>17</v>
      </c>
      <c r="AU26" s="4" t="str">
        <f>IF(Q15="G",N14,N15)</f>
        <v xml:space="preserve"> </v>
      </c>
      <c r="AV26" s="17" t="str">
        <f>IF(Q15="G",O14,O15)</f>
        <v xml:space="preserve"> </v>
      </c>
    </row>
    <row r="27" spans="1:48" ht="16.5" thickBot="1" x14ac:dyDescent="0.3">
      <c r="A27" s="24">
        <v>23</v>
      </c>
      <c r="B27" s="37"/>
      <c r="C27" s="119">
        <f>C14</f>
        <v>10</v>
      </c>
      <c r="D27" s="87">
        <f t="shared" si="3"/>
        <v>7</v>
      </c>
      <c r="E27" s="87">
        <f>E22</f>
        <v>3</v>
      </c>
      <c r="F27" s="87">
        <f>F26</f>
        <v>6</v>
      </c>
      <c r="G27" s="88">
        <f t="shared" si="1"/>
        <v>5</v>
      </c>
      <c r="H27" s="89" t="s">
        <v>39</v>
      </c>
      <c r="I27" s="90">
        <f t="shared" si="0"/>
        <v>7</v>
      </c>
      <c r="K27" s="126"/>
      <c r="L27" s="35">
        <f>L26</f>
        <v>7</v>
      </c>
      <c r="M27" s="34" t="s">
        <v>5</v>
      </c>
      <c r="N27" s="2" t="str">
        <f>IF(OR(A42&gt;0,A43&gt;0,A44&gt;0,A45&gt;0)," ",26)</f>
        <v xml:space="preserve"> </v>
      </c>
      <c r="O27" s="2" t="str">
        <f>IF(OR(A42&gt;0,A43&gt;0,A44&gt;0,A45&gt;0)," ",B30)</f>
        <v xml:space="preserve"> </v>
      </c>
      <c r="P27" s="65"/>
      <c r="Q27" s="106" t="str">
        <f>IF(P27&gt;0,IF(P27&gt;P26,"G"," ")," ")</f>
        <v xml:space="preserve"> </v>
      </c>
      <c r="R27" s="55"/>
      <c r="S27" s="35">
        <f>S26</f>
        <v>7</v>
      </c>
      <c r="T27" s="34" t="s">
        <v>5</v>
      </c>
      <c r="U27" s="2" t="str">
        <f>IF($A$42&gt;0,A14,IF(Q29="G",N29,N28))</f>
        <v xml:space="preserve"> </v>
      </c>
      <c r="V27" s="2" t="str">
        <f>IF($A$42&gt;0,B14,IF(Q29="G",O29,O28))</f>
        <v xml:space="preserve"> </v>
      </c>
      <c r="W27" s="65"/>
      <c r="X27" s="45" t="str">
        <f>IF(W27&gt;0,IF(W27&gt;W26,"G"," ")," ")</f>
        <v xml:space="preserve"> </v>
      </c>
      <c r="Y27" s="6"/>
      <c r="Z27" s="4"/>
      <c r="AA27" s="4"/>
      <c r="AB27" s="4"/>
      <c r="AC27" s="4"/>
      <c r="AD27" s="4"/>
      <c r="AE27" s="18"/>
      <c r="AF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9">
        <f t="shared" si="4"/>
        <v>17</v>
      </c>
      <c r="AU27" s="4" t="str">
        <f>IF(Q17="G",N16,N17)</f>
        <v xml:space="preserve"> </v>
      </c>
      <c r="AV27" s="17" t="str">
        <f>IF(Q17="G",O16,O17)</f>
        <v xml:space="preserve"> </v>
      </c>
    </row>
    <row r="28" spans="1:48" ht="16.5" thickBot="1" x14ac:dyDescent="0.3">
      <c r="A28" s="24">
        <v>24</v>
      </c>
      <c r="B28" s="37"/>
      <c r="C28" s="118">
        <f>C13</f>
        <v>9</v>
      </c>
      <c r="D28" s="82">
        <f t="shared" si="3"/>
        <v>2</v>
      </c>
      <c r="E28" s="82">
        <f>E20</f>
        <v>1</v>
      </c>
      <c r="F28" s="82">
        <f>F25</f>
        <v>5</v>
      </c>
      <c r="G28" s="52">
        <f t="shared" si="1"/>
        <v>5</v>
      </c>
      <c r="H28" s="18" t="s">
        <v>39</v>
      </c>
      <c r="I28" s="17">
        <f t="shared" si="0"/>
        <v>7</v>
      </c>
      <c r="K28" s="126"/>
      <c r="L28" s="49">
        <f>L15+1</f>
        <v>10</v>
      </c>
      <c r="M28" s="50" t="s">
        <v>4</v>
      </c>
      <c r="N28" s="4" t="str">
        <f>IF(OR(A42&gt;0,A43&gt;0,A44&gt;0,A45&gt;0)," ",10)</f>
        <v xml:space="preserve"> </v>
      </c>
      <c r="O28" s="4" t="str">
        <f>IF(OR(A42&gt;0,A43&gt;0,A44&gt;0,A45&gt;0)," ",B14)</f>
        <v xml:space="preserve"> </v>
      </c>
      <c r="P28" s="64"/>
      <c r="Q28" s="105" t="str">
        <f>IF(P28&gt;0,IF(P28&gt;P29,"G"," ")," ")</f>
        <v xml:space="preserve"> </v>
      </c>
      <c r="R28" s="55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18"/>
      <c r="AF28" s="6"/>
      <c r="AG28" s="8" t="s">
        <v>6</v>
      </c>
      <c r="AH28" s="9"/>
      <c r="AI28" s="9" t="s">
        <v>1</v>
      </c>
      <c r="AJ28" s="9" t="s">
        <v>0</v>
      </c>
      <c r="AK28" s="9" t="s">
        <v>31</v>
      </c>
      <c r="AL28" s="10" t="s">
        <v>3</v>
      </c>
      <c r="AM28" s="4"/>
      <c r="AN28" s="4"/>
      <c r="AO28" s="4"/>
      <c r="AP28" s="4"/>
      <c r="AQ28" s="4"/>
      <c r="AR28" s="4"/>
      <c r="AS28" s="4"/>
      <c r="AT28" s="69">
        <f t="shared" si="4"/>
        <v>17</v>
      </c>
      <c r="AU28" s="4" t="str">
        <f>IF(Q19="G",N18,N19)</f>
        <v xml:space="preserve"> </v>
      </c>
      <c r="AV28" s="17" t="str">
        <f>IF(Q19="G",O18,O19)</f>
        <v xml:space="preserve"> </v>
      </c>
    </row>
    <row r="29" spans="1:48" x14ac:dyDescent="0.25">
      <c r="A29" s="24">
        <v>25</v>
      </c>
      <c r="B29" s="37"/>
      <c r="C29" s="119">
        <f>C12</f>
        <v>8</v>
      </c>
      <c r="D29" s="87">
        <f>D12</f>
        <v>2</v>
      </c>
      <c r="E29" s="87">
        <f>E28</f>
        <v>1</v>
      </c>
      <c r="F29" s="87">
        <f>F28</f>
        <v>5</v>
      </c>
      <c r="G29" s="88">
        <f t="shared" si="1"/>
        <v>5</v>
      </c>
      <c r="H29" s="89" t="s">
        <v>39</v>
      </c>
      <c r="I29" s="90">
        <f t="shared" si="0"/>
        <v>7</v>
      </c>
      <c r="K29" s="127"/>
      <c r="L29" s="35">
        <f>L28</f>
        <v>10</v>
      </c>
      <c r="M29" s="34" t="s">
        <v>5</v>
      </c>
      <c r="N29" s="2" t="str">
        <f>IF(OR(A42&gt;0,A43&gt;0,A44&gt;0,A45&gt;0)," ",23)</f>
        <v xml:space="preserve"> </v>
      </c>
      <c r="O29" s="2" t="str">
        <f>IF(OR(A42&gt;0,A43&gt;0,A44&gt;0,A45&gt;0)," ",B27)</f>
        <v xml:space="preserve"> </v>
      </c>
      <c r="P29" s="65"/>
      <c r="Q29" s="106" t="str">
        <f>IF(P29&gt;0,IF(P29&gt;P28,"G"," ")," ")</f>
        <v xml:space="preserve"> </v>
      </c>
      <c r="R29" s="56"/>
      <c r="S29" s="2"/>
      <c r="T29" s="2"/>
      <c r="U29" s="2"/>
      <c r="V29" s="2"/>
      <c r="W29" s="2"/>
      <c r="X29" s="31"/>
      <c r="Y29" s="7"/>
      <c r="Z29" s="2"/>
      <c r="AA29" s="2"/>
      <c r="AB29" s="2"/>
      <c r="AC29" s="2"/>
      <c r="AD29" s="2"/>
      <c r="AE29" s="31"/>
      <c r="AF29" s="7"/>
      <c r="AG29" s="25">
        <f>AG13+1</f>
        <v>6</v>
      </c>
      <c r="AH29" s="77" t="s">
        <v>4</v>
      </c>
      <c r="AI29" s="4">
        <f>IF(A44&gt;0,A6,IF(AE25="G",AB25,AB26))</f>
        <v>2</v>
      </c>
      <c r="AJ29" s="4" t="str">
        <f>IF(A44&gt;0,B6,IF(AE25="G",AC25,AC26))</f>
        <v>VECK Sacha</v>
      </c>
      <c r="AK29" s="95">
        <v>7</v>
      </c>
      <c r="AL29" s="48" t="str">
        <f>IF(AK29&gt;0,IF(AK29&gt;AK30,"G"," ")," ")</f>
        <v>G</v>
      </c>
      <c r="AM29" s="4"/>
      <c r="AN29" s="4"/>
      <c r="AO29" s="4"/>
      <c r="AP29" s="4"/>
      <c r="AQ29" s="4"/>
      <c r="AR29" s="4"/>
      <c r="AS29" s="4"/>
      <c r="AT29" s="69">
        <f t="shared" si="4"/>
        <v>17</v>
      </c>
      <c r="AU29" s="4" t="str">
        <f>IF(Q21="G",N20,N21)</f>
        <v xml:space="preserve"> </v>
      </c>
      <c r="AV29" s="17" t="str">
        <f>IF(Q21="G",O20,O21)</f>
        <v xml:space="preserve"> </v>
      </c>
    </row>
    <row r="30" spans="1:48" x14ac:dyDescent="0.25">
      <c r="A30" s="24">
        <v>26</v>
      </c>
      <c r="B30" s="37"/>
      <c r="C30" s="118">
        <f>C11</f>
        <v>7</v>
      </c>
      <c r="D30" s="82">
        <f>D27</f>
        <v>7</v>
      </c>
      <c r="E30" s="82">
        <f>E27</f>
        <v>3</v>
      </c>
      <c r="F30" s="82">
        <f>F27</f>
        <v>6</v>
      </c>
      <c r="G30" s="52">
        <f t="shared" si="1"/>
        <v>5</v>
      </c>
      <c r="H30" s="18" t="s">
        <v>39</v>
      </c>
      <c r="I30" s="17">
        <f t="shared" si="0"/>
        <v>7</v>
      </c>
      <c r="K30" s="128" t="s">
        <v>29</v>
      </c>
      <c r="L30" s="49">
        <f>L23+1</f>
        <v>3</v>
      </c>
      <c r="M30" s="50" t="s">
        <v>4</v>
      </c>
      <c r="N30" s="4" t="str">
        <f>IF(OR(A42&gt;0,A43&gt;0,A44&gt;0,A45&gt;0)," ",3)</f>
        <v xml:space="preserve"> </v>
      </c>
      <c r="O30" s="4" t="str">
        <f>IF(OR(A42&gt;0,A43&gt;0,A44&gt;0,A45&gt;0)," ",B7)</f>
        <v xml:space="preserve"> </v>
      </c>
      <c r="P30" s="66"/>
      <c r="Q30" s="107" t="str">
        <f>IF(P30&gt;0,IF(P30&gt;P31,"G"," ")," ")</f>
        <v xml:space="preserve"> </v>
      </c>
      <c r="R30" s="54"/>
      <c r="S30" s="49">
        <f>S10+1</f>
        <v>5</v>
      </c>
      <c r="T30" s="50" t="s">
        <v>4</v>
      </c>
      <c r="U30" s="1" t="str">
        <f>IF($A$42&gt;0,A7,IF(Q30="G",N30,N31))</f>
        <v xml:space="preserve"> </v>
      </c>
      <c r="V30" s="1" t="str">
        <f>IF($A$42&gt;0,B7,IF(Q30="G",O30,O31))</f>
        <v xml:space="preserve"> </v>
      </c>
      <c r="W30" s="66"/>
      <c r="X30" s="46" t="str">
        <f>IF(W30&gt;0,IF(W30&gt;W31,"G"," ")," ")</f>
        <v xml:space="preserve"> </v>
      </c>
      <c r="Y30" s="5"/>
      <c r="Z30" s="51"/>
      <c r="AA30" s="1"/>
      <c r="AB30" s="1"/>
      <c r="AC30" s="1"/>
      <c r="AD30" s="1"/>
      <c r="AE30" s="1"/>
      <c r="AF30" s="5"/>
      <c r="AG30" s="26">
        <f>AG29</f>
        <v>6</v>
      </c>
      <c r="AH30" s="78" t="s">
        <v>5</v>
      </c>
      <c r="AI30" s="2">
        <f>IF(A44&gt;0,A7,IF(AE33="G",AB33,AB34))</f>
        <v>3</v>
      </c>
      <c r="AJ30" s="2" t="str">
        <f>IF(A44&gt;0,B7,IF(AE33="G",AC33,AC34))</f>
        <v>DUBLOIS David</v>
      </c>
      <c r="AK30" s="67">
        <v>3</v>
      </c>
      <c r="AL30" s="47" t="str">
        <f>IF(AK30&gt;0,IF(AK30&gt;AK29,"G"," ")," ")</f>
        <v xml:space="preserve"> </v>
      </c>
      <c r="AM30" s="4"/>
      <c r="AN30" s="4"/>
      <c r="AO30" s="4"/>
      <c r="AP30" s="4"/>
      <c r="AQ30" s="4"/>
      <c r="AR30" s="4"/>
      <c r="AS30" s="4"/>
      <c r="AT30" s="69">
        <f t="shared" si="4"/>
        <v>17</v>
      </c>
      <c r="AU30" s="4" t="str">
        <f>IF(Q23="G",N22,N23)</f>
        <v xml:space="preserve"> </v>
      </c>
      <c r="AV30" s="17" t="str">
        <f>IF(Q23="G",O22,O23)</f>
        <v xml:space="preserve"> </v>
      </c>
    </row>
    <row r="31" spans="1:48" x14ac:dyDescent="0.25">
      <c r="A31" s="24">
        <v>27</v>
      </c>
      <c r="B31" s="37"/>
      <c r="C31" s="119">
        <f>C10</f>
        <v>6</v>
      </c>
      <c r="D31" s="87">
        <f>D26</f>
        <v>6</v>
      </c>
      <c r="E31" s="87">
        <f>E23</f>
        <v>4</v>
      </c>
      <c r="F31" s="87">
        <f>F30</f>
        <v>6</v>
      </c>
      <c r="G31" s="88">
        <f t="shared" si="1"/>
        <v>5</v>
      </c>
      <c r="H31" s="89" t="s">
        <v>39</v>
      </c>
      <c r="I31" s="90">
        <f t="shared" si="0"/>
        <v>7</v>
      </c>
      <c r="K31" s="129"/>
      <c r="L31" s="35">
        <f>L30</f>
        <v>3</v>
      </c>
      <c r="M31" s="34" t="s">
        <v>5</v>
      </c>
      <c r="N31" s="2" t="str">
        <f>IF(OR(A42&gt;0,A43&gt;0,A44&gt;0,A45&gt;0)," ",30)</f>
        <v xml:space="preserve"> </v>
      </c>
      <c r="O31" s="2" t="str">
        <f>IF(OR(A42&gt;0,A43&gt;0,A44&gt;0,A45&gt;0)," ",B34)</f>
        <v xml:space="preserve"> </v>
      </c>
      <c r="P31" s="67"/>
      <c r="Q31" s="108" t="str">
        <f>IF(P31&gt;0,IF(P31&gt;P30,"G"," ")," ")</f>
        <v xml:space="preserve"> </v>
      </c>
      <c r="R31" s="55"/>
      <c r="S31" s="35">
        <f>S30</f>
        <v>5</v>
      </c>
      <c r="T31" s="34" t="s">
        <v>5</v>
      </c>
      <c r="U31" s="2" t="str">
        <f>IF($A$42&gt;0,A18,IF(Q33="G",N33,N32))</f>
        <v xml:space="preserve"> </v>
      </c>
      <c r="V31" s="2" t="str">
        <f>IF($A$42&gt;0,B18,IF(Q33="G",O33,O32))</f>
        <v xml:space="preserve"> </v>
      </c>
      <c r="W31" s="67"/>
      <c r="X31" s="47" t="str">
        <f>IF(W31&gt;0,IF(W31&gt;W30,"G"," ")," ")</f>
        <v xml:space="preserve"> </v>
      </c>
      <c r="Y31" s="6"/>
      <c r="Z31" s="52"/>
      <c r="AA31" s="4"/>
      <c r="AB31" s="4"/>
      <c r="AC31" s="4"/>
      <c r="AD31" s="4"/>
      <c r="AE31" s="4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69">
        <f t="shared" si="4"/>
        <v>17</v>
      </c>
      <c r="AU31" s="4" t="str">
        <f>IF(Q25="G",N24,N25)</f>
        <v xml:space="preserve"> </v>
      </c>
      <c r="AV31" s="17" t="str">
        <f>IF(Q25="G",O24,O25)</f>
        <v xml:space="preserve"> </v>
      </c>
    </row>
    <row r="32" spans="1:48" x14ac:dyDescent="0.25">
      <c r="A32" s="24">
        <v>28</v>
      </c>
      <c r="B32" s="37"/>
      <c r="C32" s="118">
        <f>C9</f>
        <v>5</v>
      </c>
      <c r="D32" s="82">
        <f>D9</f>
        <v>3</v>
      </c>
      <c r="E32" s="82">
        <f>E25</f>
        <v>2</v>
      </c>
      <c r="F32" s="82">
        <f>F29</f>
        <v>5</v>
      </c>
      <c r="G32" s="52">
        <f t="shared" si="1"/>
        <v>5</v>
      </c>
      <c r="H32" s="18" t="s">
        <v>39</v>
      </c>
      <c r="I32" s="17">
        <f t="shared" si="0"/>
        <v>7</v>
      </c>
      <c r="K32" s="129"/>
      <c r="L32" s="49">
        <f>L11+1</f>
        <v>14</v>
      </c>
      <c r="M32" s="50" t="s">
        <v>4</v>
      </c>
      <c r="N32" s="4" t="str">
        <f>IF(OR(A42&gt;0,A43&gt;0,A44&gt;0,A45&gt;0)," ",14)</f>
        <v xml:space="preserve"> </v>
      </c>
      <c r="O32" s="4" t="str">
        <f>IF(OR(A42&gt;0,A43&gt;0,A44&gt;0,A45&gt;0)," ",B18)</f>
        <v xml:space="preserve"> </v>
      </c>
      <c r="P32" s="66"/>
      <c r="Q32" s="107" t="str">
        <f>IF(P32&gt;0,IF(P32&gt;P33,"G"," ")," ")</f>
        <v xml:space="preserve"> </v>
      </c>
      <c r="R32" s="55"/>
      <c r="S32" s="4"/>
      <c r="T32" s="4"/>
      <c r="U32" s="4"/>
      <c r="V32" s="4"/>
      <c r="W32" s="4"/>
      <c r="X32" s="18"/>
      <c r="Y32" s="6"/>
      <c r="Z32" s="52"/>
      <c r="AA32" s="4"/>
      <c r="AB32" s="4"/>
      <c r="AC32" s="4"/>
      <c r="AD32" s="4"/>
      <c r="AE32" s="18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9">
        <f t="shared" si="4"/>
        <v>17</v>
      </c>
      <c r="AU32" s="4" t="str">
        <f>IF(Q27="G",N26,N27)</f>
        <v xml:space="preserve"> </v>
      </c>
      <c r="AV32" s="17" t="str">
        <f>IF(Q27="G",O26,O27)</f>
        <v xml:space="preserve"> </v>
      </c>
    </row>
    <row r="33" spans="1:48" x14ac:dyDescent="0.25">
      <c r="A33" s="24">
        <v>29</v>
      </c>
      <c r="B33" s="37"/>
      <c r="C33" s="119">
        <f>C8</f>
        <v>4</v>
      </c>
      <c r="D33" s="87">
        <f>D8</f>
        <v>4</v>
      </c>
      <c r="E33" s="87">
        <f>E25</f>
        <v>2</v>
      </c>
      <c r="F33" s="87">
        <f>F32</f>
        <v>5</v>
      </c>
      <c r="G33" s="88">
        <f t="shared" si="1"/>
        <v>5</v>
      </c>
      <c r="H33" s="89" t="s">
        <v>39</v>
      </c>
      <c r="I33" s="90">
        <f t="shared" si="0"/>
        <v>7</v>
      </c>
      <c r="K33" s="130"/>
      <c r="L33" s="35">
        <f>L32</f>
        <v>14</v>
      </c>
      <c r="M33" s="34" t="s">
        <v>5</v>
      </c>
      <c r="N33" s="2" t="str">
        <f>IF(OR(A42&gt;0,A43&gt;0,A44&gt;0,A45&gt;0)," ",19)</f>
        <v xml:space="preserve"> </v>
      </c>
      <c r="O33" s="2" t="str">
        <f>IF(OR(A42&gt;0,A43&gt;0,A44&gt;0,A45&gt;0)," ",B23)</f>
        <v xml:space="preserve"> </v>
      </c>
      <c r="P33" s="67"/>
      <c r="Q33" s="108" t="str">
        <f>IF(P33&gt;0,IF(P33&gt;P32,"G"," ")," ")</f>
        <v xml:space="preserve"> </v>
      </c>
      <c r="R33" s="56"/>
      <c r="S33" s="2"/>
      <c r="T33" s="2"/>
      <c r="U33" s="2"/>
      <c r="V33" s="2"/>
      <c r="W33" s="2"/>
      <c r="X33" s="2"/>
      <c r="Y33" s="7"/>
      <c r="Z33" s="27">
        <f>Z25+1</f>
        <v>4</v>
      </c>
      <c r="AA33" s="50" t="s">
        <v>4</v>
      </c>
      <c r="AB33" s="1" t="str">
        <f>IF(A43&gt;0,A7,IF(X30="G",U30,U31))</f>
        <v xml:space="preserve"> </v>
      </c>
      <c r="AC33" s="1" t="str">
        <f>IF(A43&gt;0,B7,IF(X30="G",V30,V31))</f>
        <v xml:space="preserve"> </v>
      </c>
      <c r="AD33" s="66"/>
      <c r="AE33" s="46" t="str">
        <f>IF(AD33&gt;0,IF(AD33&gt;AD34,"G"," ")," ")</f>
        <v xml:space="preserve"> </v>
      </c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9">
        <f t="shared" si="4"/>
        <v>17</v>
      </c>
      <c r="AU33" s="4" t="str">
        <f>IF(Q29="G",N28,N29)</f>
        <v xml:space="preserve"> </v>
      </c>
      <c r="AV33" s="17" t="str">
        <f>IF(Q29="G",O28,O29)</f>
        <v xml:space="preserve"> </v>
      </c>
    </row>
    <row r="34" spans="1:48" x14ac:dyDescent="0.25">
      <c r="A34" s="24">
        <v>30</v>
      </c>
      <c r="B34" s="37"/>
      <c r="C34" s="118">
        <f>C7</f>
        <v>3</v>
      </c>
      <c r="D34" s="82">
        <f>D7</f>
        <v>5</v>
      </c>
      <c r="E34" s="82">
        <f>E23</f>
        <v>4</v>
      </c>
      <c r="F34" s="82">
        <f>F31</f>
        <v>6</v>
      </c>
      <c r="G34" s="52">
        <f t="shared" si="1"/>
        <v>5</v>
      </c>
      <c r="H34" s="18" t="s">
        <v>39</v>
      </c>
      <c r="I34" s="17">
        <f t="shared" si="0"/>
        <v>7</v>
      </c>
      <c r="K34" s="128" t="s">
        <v>30</v>
      </c>
      <c r="L34" s="49">
        <f>L9+1</f>
        <v>6</v>
      </c>
      <c r="M34" s="50" t="s">
        <v>4</v>
      </c>
      <c r="N34" s="4" t="str">
        <f>IF(OR(A42&gt;0,A43&gt;0,A44&gt;0,A45&gt;0)," ",6)</f>
        <v xml:space="preserve"> </v>
      </c>
      <c r="O34" s="4" t="str">
        <f>IF(OR(A42&gt;0,A43&gt;0,A44&gt;0,A45&gt;0)," ",B10)</f>
        <v xml:space="preserve"> </v>
      </c>
      <c r="P34" s="66"/>
      <c r="Q34" s="107" t="str">
        <f>IF(P34&gt;0,IF(P34&gt;P35,"G"," ")," ")</f>
        <v xml:space="preserve"> </v>
      </c>
      <c r="R34" s="54"/>
      <c r="S34" s="49">
        <f>S30+1</f>
        <v>6</v>
      </c>
      <c r="T34" s="50" t="s">
        <v>4</v>
      </c>
      <c r="U34" s="1" t="str">
        <f>IF($A$42&gt;0,A10,IF(Q34="G",N34,N35))</f>
        <v xml:space="preserve"> </v>
      </c>
      <c r="V34" s="1" t="str">
        <f>IF($A$42&gt;0,B10,IF(Q34="G",O34,O35))</f>
        <v xml:space="preserve"> </v>
      </c>
      <c r="W34" s="66"/>
      <c r="X34" s="46" t="str">
        <f>IF(W34&gt;0,IF(W34&gt;W35,"G"," ")," ")</f>
        <v xml:space="preserve"> </v>
      </c>
      <c r="Y34" s="5"/>
      <c r="Z34" s="26">
        <f>Z33</f>
        <v>4</v>
      </c>
      <c r="AA34" s="34" t="s">
        <v>5</v>
      </c>
      <c r="AB34" s="2" t="str">
        <f>IF(A43&gt;0,A10,IF(X35="G",U35,U34))</f>
        <v xml:space="preserve"> </v>
      </c>
      <c r="AC34" s="2" t="str">
        <f>IF(A43&gt;0,B10,IF(X35="G",V35,V34))</f>
        <v xml:space="preserve"> </v>
      </c>
      <c r="AD34" s="67"/>
      <c r="AE34" s="47" t="str">
        <f>IF(AD34&gt;0,IF(AD34&gt;AD33,"G"," ")," ")</f>
        <v xml:space="preserve"> </v>
      </c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>
        <f t="shared" si="4"/>
        <v>17</v>
      </c>
      <c r="AU34" s="4" t="str">
        <f>IF(Q31="G",N30,N31)</f>
        <v xml:space="preserve"> </v>
      </c>
      <c r="AV34" s="17" t="str">
        <f>IF(Q31="G",O30,O31)</f>
        <v xml:space="preserve"> </v>
      </c>
    </row>
    <row r="35" spans="1:48" x14ac:dyDescent="0.25">
      <c r="A35" s="24">
        <v>31</v>
      </c>
      <c r="B35" s="37"/>
      <c r="C35" s="119">
        <f>C6</f>
        <v>2</v>
      </c>
      <c r="D35" s="87">
        <f>D6</f>
        <v>8</v>
      </c>
      <c r="E35" s="87">
        <f>E30</f>
        <v>3</v>
      </c>
      <c r="F35" s="87">
        <f>F34</f>
        <v>6</v>
      </c>
      <c r="G35" s="88">
        <f t="shared" si="1"/>
        <v>5</v>
      </c>
      <c r="H35" s="89" t="s">
        <v>39</v>
      </c>
      <c r="I35" s="90">
        <f t="shared" si="0"/>
        <v>7</v>
      </c>
      <c r="K35" s="129"/>
      <c r="L35" s="35">
        <f>L34</f>
        <v>6</v>
      </c>
      <c r="M35" s="34" t="s">
        <v>5</v>
      </c>
      <c r="N35" s="2" t="str">
        <f>IF(OR(A42&gt;0,A43&gt;0,A44&gt;0,A45&gt;0)," ",27)</f>
        <v xml:space="preserve"> </v>
      </c>
      <c r="O35" s="2" t="str">
        <f>IF(OR(A42&gt;0,A43&gt;0,A44&gt;0,A45&gt;0)," ",B31)</f>
        <v xml:space="preserve"> </v>
      </c>
      <c r="P35" s="67"/>
      <c r="Q35" s="108" t="str">
        <f>IF(P35&gt;0,IF(P35&gt;P34,"G"," ")," ")</f>
        <v xml:space="preserve"> </v>
      </c>
      <c r="R35" s="55"/>
      <c r="S35" s="35">
        <f>S34</f>
        <v>6</v>
      </c>
      <c r="T35" s="34" t="s">
        <v>5</v>
      </c>
      <c r="U35" s="2" t="str">
        <f>IF($A$42&gt;0,A15,IF(Q37="G",N37,N36))</f>
        <v xml:space="preserve"> </v>
      </c>
      <c r="V35" s="2" t="str">
        <f>IF($A$42&gt;0,B15,IF(Q37="G",O37,O36))</f>
        <v xml:space="preserve"> </v>
      </c>
      <c r="W35" s="67"/>
      <c r="X35" s="47" t="str">
        <f>IF(W35&gt;0,IF(W35&gt;W34,"G"," ")," ")</f>
        <v xml:space="preserve"> </v>
      </c>
      <c r="Y35" s="6"/>
      <c r="Z35" s="52"/>
      <c r="AA35" s="4"/>
      <c r="AB35" s="4"/>
      <c r="AC35" s="4"/>
      <c r="AD35" s="4"/>
      <c r="AE35" s="18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9">
        <f t="shared" si="4"/>
        <v>17</v>
      </c>
      <c r="AU35" s="4" t="str">
        <f>IF(Q33="G",N32,N33)</f>
        <v xml:space="preserve"> </v>
      </c>
      <c r="AV35" s="17" t="str">
        <f>IF(Q33="G",O32,O33)</f>
        <v xml:space="preserve"> </v>
      </c>
    </row>
    <row r="36" spans="1:48" ht="16.5" thickBot="1" x14ac:dyDescent="0.3">
      <c r="A36" s="29">
        <v>32</v>
      </c>
      <c r="B36" s="38"/>
      <c r="C36" s="120">
        <f>C5</f>
        <v>1</v>
      </c>
      <c r="D36" s="85">
        <f>D5</f>
        <v>1</v>
      </c>
      <c r="E36" s="85">
        <f>E29</f>
        <v>1</v>
      </c>
      <c r="F36" s="85">
        <f>F33</f>
        <v>5</v>
      </c>
      <c r="G36" s="86">
        <f t="shared" si="1"/>
        <v>5</v>
      </c>
      <c r="H36" s="32" t="s">
        <v>39</v>
      </c>
      <c r="I36" s="22">
        <f t="shared" si="0"/>
        <v>7</v>
      </c>
      <c r="K36" s="129"/>
      <c r="L36" s="49">
        <f>L29+1</f>
        <v>11</v>
      </c>
      <c r="M36" s="50" t="s">
        <v>4</v>
      </c>
      <c r="N36" s="4" t="str">
        <f>IF(OR(A42&gt;0,A43&gt;0,A44&gt;0,A45&gt;0)," ",11)</f>
        <v xml:space="preserve"> </v>
      </c>
      <c r="O36" s="4" t="str">
        <f>IF(OR(A42&gt;0,A43&gt;0,A44&gt;0,A45&gt;0)," ",B15)</f>
        <v xml:space="preserve"> </v>
      </c>
      <c r="P36" s="66"/>
      <c r="Q36" s="107" t="str">
        <f>IF(P36&gt;0,IF(P36&gt;P37,"G"," ")," ")</f>
        <v xml:space="preserve"> </v>
      </c>
      <c r="R36" s="55"/>
      <c r="S36" s="4"/>
      <c r="T36" s="4"/>
      <c r="U36" s="4"/>
      <c r="V36" s="4"/>
      <c r="W36" s="4"/>
      <c r="X36" s="4"/>
      <c r="Y36" s="6"/>
      <c r="Z36" s="52"/>
      <c r="AA36" s="4"/>
      <c r="AB36" s="4"/>
      <c r="AC36" s="4"/>
      <c r="AD36" s="4"/>
      <c r="AE36" s="18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69">
        <f t="shared" si="4"/>
        <v>17</v>
      </c>
      <c r="AU36" s="4" t="str">
        <f>IF(Q35="G",N34,N35)</f>
        <v xml:space="preserve"> </v>
      </c>
      <c r="AV36" s="17" t="str">
        <f>IF(Q35="G",O34,O35)</f>
        <v xml:space="preserve"> </v>
      </c>
    </row>
    <row r="37" spans="1:48" ht="16.5" thickBot="1" x14ac:dyDescent="0.3">
      <c r="K37" s="131"/>
      <c r="L37" s="109">
        <f>L36</f>
        <v>11</v>
      </c>
      <c r="M37" s="71" t="s">
        <v>5</v>
      </c>
      <c r="N37" s="21" t="str">
        <f>IF(OR(A42&gt;0,A43&gt;0,A44&gt;0,A45&gt;0)," ",22)</f>
        <v xml:space="preserve"> </v>
      </c>
      <c r="O37" s="21" t="str">
        <f>IF(OR(A42&gt;0,A43&gt;0,A44&gt;0,A45&gt;0)," ",B26)</f>
        <v xml:space="preserve"> </v>
      </c>
      <c r="P37" s="74"/>
      <c r="Q37" s="110" t="str">
        <f>IF(P37&gt;0,IF(P37&gt;P36,"G"," ")," ")</f>
        <v xml:space="preserve"> </v>
      </c>
      <c r="R37" s="57"/>
      <c r="S37" s="21"/>
      <c r="T37" s="21"/>
      <c r="U37" s="21"/>
      <c r="V37" s="21"/>
      <c r="W37" s="21"/>
      <c r="X37" s="21"/>
      <c r="Y37" s="23"/>
      <c r="Z37" s="86"/>
      <c r="AA37" s="21"/>
      <c r="AB37" s="21"/>
      <c r="AC37" s="21"/>
      <c r="AD37" s="21"/>
      <c r="AE37" s="32"/>
      <c r="AF37" s="2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111">
        <f t="shared" si="4"/>
        <v>17</v>
      </c>
      <c r="AU37" s="21" t="str">
        <f>IF(Q37="G",N36,N37)</f>
        <v xml:space="preserve"> </v>
      </c>
      <c r="AV37" s="22" t="str">
        <f>IF(Q37="G",O36,O37)</f>
        <v xml:space="preserve"> </v>
      </c>
    </row>
    <row r="40" spans="1:48" ht="39.950000000000003" customHeight="1" thickBot="1" x14ac:dyDescent="0.3">
      <c r="A40" s="132" t="s">
        <v>41</v>
      </c>
      <c r="B40" s="132"/>
      <c r="C40" s="132" t="s">
        <v>42</v>
      </c>
      <c r="D40" s="133"/>
      <c r="E40" s="133"/>
    </row>
    <row r="41" spans="1:48" ht="16.5" thickBot="1" x14ac:dyDescent="0.3">
      <c r="A41" s="121"/>
      <c r="B41" s="113" t="s">
        <v>36</v>
      </c>
      <c r="C41" s="122"/>
      <c r="D41" s="123"/>
      <c r="E41" s="124"/>
    </row>
    <row r="42" spans="1:48" ht="16.5" thickBot="1" x14ac:dyDescent="0.3">
      <c r="A42" s="68"/>
      <c r="B42" s="114" t="s">
        <v>32</v>
      </c>
      <c r="C42" s="122"/>
      <c r="D42" s="123"/>
      <c r="E42" s="124"/>
    </row>
    <row r="43" spans="1:48" ht="16.5" thickBot="1" x14ac:dyDescent="0.3">
      <c r="A43" s="68"/>
      <c r="B43" s="115" t="s">
        <v>33</v>
      </c>
      <c r="C43" s="122"/>
      <c r="D43" s="123"/>
      <c r="E43" s="124"/>
    </row>
    <row r="44" spans="1:48" ht="16.5" thickBot="1" x14ac:dyDescent="0.3">
      <c r="A44" s="68" t="s">
        <v>43</v>
      </c>
      <c r="B44" s="115" t="s">
        <v>34</v>
      </c>
      <c r="C44" s="122">
        <v>5</v>
      </c>
      <c r="D44" s="123"/>
      <c r="E44" s="124"/>
    </row>
    <row r="45" spans="1:48" ht="16.5" thickBot="1" x14ac:dyDescent="0.3">
      <c r="A45" s="68"/>
      <c r="B45" s="116" t="s">
        <v>7</v>
      </c>
      <c r="C45" s="122">
        <v>5</v>
      </c>
      <c r="D45" s="123"/>
      <c r="E45" s="124"/>
    </row>
    <row r="47" spans="1:48" x14ac:dyDescent="0.25">
      <c r="A47" t="s">
        <v>11</v>
      </c>
      <c r="B47" t="s">
        <v>12</v>
      </c>
      <c r="C47" t="s">
        <v>13</v>
      </c>
    </row>
    <row r="48" spans="1:48" x14ac:dyDescent="0.25">
      <c r="A48" t="s">
        <v>14</v>
      </c>
      <c r="B48" t="s">
        <v>15</v>
      </c>
      <c r="C48" t="s">
        <v>16</v>
      </c>
    </row>
  </sheetData>
  <mergeCells count="30">
    <mergeCell ref="C3:I3"/>
    <mergeCell ref="G4:I4"/>
    <mergeCell ref="L4:Q4"/>
    <mergeCell ref="S4:X4"/>
    <mergeCell ref="Z4:AE4"/>
    <mergeCell ref="AN18:AS18"/>
    <mergeCell ref="AN19:AO19"/>
    <mergeCell ref="K22:K25"/>
    <mergeCell ref="AN22:AO22"/>
    <mergeCell ref="AN5:AR5"/>
    <mergeCell ref="K6:K9"/>
    <mergeCell ref="AP8:AP10"/>
    <mergeCell ref="AO9:AO10"/>
    <mergeCell ref="K10:K13"/>
    <mergeCell ref="AG11:AL11"/>
    <mergeCell ref="L5:M5"/>
    <mergeCell ref="S5:T5"/>
    <mergeCell ref="Z5:AA5"/>
    <mergeCell ref="A40:B40"/>
    <mergeCell ref="C40:E40"/>
    <mergeCell ref="C41:E41"/>
    <mergeCell ref="K14:K17"/>
    <mergeCell ref="K18:K21"/>
    <mergeCell ref="C42:E42"/>
    <mergeCell ref="C43:E43"/>
    <mergeCell ref="C44:E44"/>
    <mergeCell ref="C45:E45"/>
    <mergeCell ref="K26:K29"/>
    <mergeCell ref="K30:K33"/>
    <mergeCell ref="K34:K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opLeftCell="P1" zoomScale="90" zoomScaleNormal="50" workbookViewId="0">
      <selection activeCell="AD27" sqref="AD27"/>
    </sheetView>
  </sheetViews>
  <sheetFormatPr baseColWidth="10" defaultRowHeight="15.75" x14ac:dyDescent="0.25"/>
  <cols>
    <col min="2" max="2" width="17.625" bestFit="1" customWidth="1"/>
    <col min="3" max="3" width="5.375" bestFit="1" customWidth="1"/>
    <col min="4" max="6" width="4.125" bestFit="1" customWidth="1"/>
    <col min="7" max="7" width="4.625" customWidth="1"/>
    <col min="8" max="8" width="2.125" bestFit="1" customWidth="1"/>
    <col min="9" max="9" width="3.5" customWidth="1"/>
    <col min="12" max="12" width="3.375" bestFit="1" customWidth="1"/>
    <col min="13" max="13" width="7.625" bestFit="1" customWidth="1"/>
    <col min="14" max="14" width="10.375" bestFit="1" customWidth="1"/>
    <col min="15" max="15" width="12.5" customWidth="1"/>
    <col min="16" max="16" width="5.875" bestFit="1" customWidth="1"/>
    <col min="17" max="17" width="8.375" bestFit="1" customWidth="1"/>
    <col min="18" max="18" width="5.625" bestFit="1" customWidth="1"/>
    <col min="19" max="19" width="5.5" customWidth="1"/>
    <col min="20" max="20" width="2.375" bestFit="1" customWidth="1"/>
    <col min="21" max="21" width="8" bestFit="1" customWidth="1"/>
    <col min="22" max="22" width="10.375" customWidth="1"/>
    <col min="23" max="23" width="5.875" bestFit="1" customWidth="1"/>
    <col min="24" max="24" width="8.375" bestFit="1" customWidth="1"/>
    <col min="25" max="25" width="5.625" bestFit="1" customWidth="1"/>
    <col min="26" max="26" width="5.125" customWidth="1"/>
    <col min="27" max="27" width="4.125" customWidth="1"/>
    <col min="28" max="28" width="10.625" customWidth="1"/>
    <col min="29" max="29" width="17.625" bestFit="1" customWidth="1"/>
    <col min="30" max="30" width="5.875" bestFit="1" customWidth="1"/>
    <col min="31" max="31" width="8.375" bestFit="1" customWidth="1"/>
    <col min="33" max="33" width="9.625" bestFit="1" customWidth="1"/>
    <col min="34" max="34" width="2.375" bestFit="1" customWidth="1"/>
    <col min="35" max="35" width="8" bestFit="1" customWidth="1"/>
    <col min="36" max="36" width="17.625" bestFit="1" customWidth="1"/>
    <col min="37" max="37" width="5.875" bestFit="1" customWidth="1"/>
    <col min="38" max="38" width="8.375" bestFit="1" customWidth="1"/>
    <col min="40" max="40" width="5.625" customWidth="1"/>
    <col min="41" max="41" width="6.625" customWidth="1"/>
    <col min="42" max="42" width="5.5" customWidth="1"/>
    <col min="43" max="43" width="17.625" bestFit="1" customWidth="1"/>
  </cols>
  <sheetData>
    <row r="1" spans="1:48" x14ac:dyDescent="0.25">
      <c r="A1" s="3" t="s">
        <v>26</v>
      </c>
    </row>
    <row r="2" spans="1:48" ht="16.5" thickBot="1" x14ac:dyDescent="0.3"/>
    <row r="3" spans="1:48" ht="16.5" thickBot="1" x14ac:dyDescent="0.3">
      <c r="C3" s="150" t="s">
        <v>37</v>
      </c>
      <c r="D3" s="151"/>
      <c r="E3" s="151"/>
      <c r="F3" s="151"/>
      <c r="G3" s="151"/>
      <c r="H3" s="151"/>
      <c r="I3" s="152"/>
      <c r="K3" s="12"/>
      <c r="L3" s="75"/>
      <c r="M3" s="75"/>
      <c r="N3" s="76"/>
      <c r="O3" s="75"/>
      <c r="P3" s="75"/>
      <c r="Q3" s="75"/>
      <c r="R3" s="75"/>
      <c r="S3" s="13"/>
      <c r="T3" s="13"/>
      <c r="U3" s="13"/>
      <c r="V3" s="13"/>
      <c r="W3" s="13"/>
      <c r="X3" s="13"/>
      <c r="Y3" s="14" t="s">
        <v>24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ht="16.5" thickBot="1" x14ac:dyDescent="0.3">
      <c r="A4" s="12" t="s">
        <v>20</v>
      </c>
      <c r="B4" s="72" t="s">
        <v>25</v>
      </c>
      <c r="C4" s="83" t="s">
        <v>36</v>
      </c>
      <c r="D4" s="84" t="s">
        <v>32</v>
      </c>
      <c r="E4" s="84" t="s">
        <v>33</v>
      </c>
      <c r="F4" s="84" t="s">
        <v>34</v>
      </c>
      <c r="G4" s="153" t="s">
        <v>38</v>
      </c>
      <c r="H4" s="154"/>
      <c r="I4" s="155"/>
      <c r="K4" s="16"/>
      <c r="L4" s="137" t="s">
        <v>40</v>
      </c>
      <c r="M4" s="137"/>
      <c r="N4" s="137"/>
      <c r="O4" s="137"/>
      <c r="P4" s="137"/>
      <c r="Q4" s="137"/>
      <c r="R4" s="55"/>
      <c r="S4" s="137" t="s">
        <v>40</v>
      </c>
      <c r="T4" s="137"/>
      <c r="U4" s="137"/>
      <c r="V4" s="137"/>
      <c r="W4" s="137"/>
      <c r="X4" s="137"/>
      <c r="Y4" s="4"/>
      <c r="Z4" s="137" t="s">
        <v>40</v>
      </c>
      <c r="AA4" s="137"/>
      <c r="AB4" s="137"/>
      <c r="AC4" s="137"/>
      <c r="AD4" s="137"/>
      <c r="AE4" s="13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7"/>
    </row>
    <row r="5" spans="1:48" ht="16.5" thickBot="1" x14ac:dyDescent="0.3">
      <c r="A5" s="28">
        <v>1</v>
      </c>
      <c r="B5" s="36" t="s">
        <v>52</v>
      </c>
      <c r="C5" s="117">
        <f>L21</f>
        <v>1</v>
      </c>
      <c r="D5" s="91">
        <f>S18</f>
        <v>1</v>
      </c>
      <c r="E5" s="91">
        <f>Z17</f>
        <v>8</v>
      </c>
      <c r="F5" s="91">
        <f>AG13</f>
        <v>8</v>
      </c>
      <c r="G5" s="92">
        <f>$AN$20</f>
        <v>8</v>
      </c>
      <c r="H5" s="93" t="s">
        <v>39</v>
      </c>
      <c r="I5" s="94">
        <f>$AN$23</f>
        <v>10</v>
      </c>
      <c r="K5" s="8"/>
      <c r="L5" s="138" t="s">
        <v>23</v>
      </c>
      <c r="M5" s="139"/>
      <c r="N5" s="9" t="s">
        <v>20</v>
      </c>
      <c r="O5" s="9" t="s">
        <v>0</v>
      </c>
      <c r="P5" s="9" t="s">
        <v>31</v>
      </c>
      <c r="Q5" s="10" t="s">
        <v>3</v>
      </c>
      <c r="R5" s="55"/>
      <c r="S5" s="138" t="s">
        <v>23</v>
      </c>
      <c r="T5" s="139"/>
      <c r="U5" s="9" t="s">
        <v>21</v>
      </c>
      <c r="V5" s="9" t="s">
        <v>0</v>
      </c>
      <c r="W5" s="9" t="s">
        <v>31</v>
      </c>
      <c r="X5" s="10" t="s">
        <v>3</v>
      </c>
      <c r="Y5" s="4"/>
      <c r="Z5" s="138" t="s">
        <v>2</v>
      </c>
      <c r="AA5" s="139"/>
      <c r="AB5" s="9" t="s">
        <v>1</v>
      </c>
      <c r="AC5" s="9" t="s">
        <v>0</v>
      </c>
      <c r="AD5" s="9" t="s">
        <v>31</v>
      </c>
      <c r="AE5" s="9" t="s">
        <v>3</v>
      </c>
      <c r="AF5" s="10"/>
      <c r="AG5" s="4"/>
      <c r="AH5" s="4"/>
      <c r="AI5" s="4"/>
      <c r="AJ5" s="4"/>
      <c r="AK5" s="4"/>
      <c r="AL5" s="4"/>
      <c r="AM5" s="4"/>
      <c r="AN5" s="140" t="s">
        <v>9</v>
      </c>
      <c r="AO5" s="141"/>
      <c r="AP5" s="141"/>
      <c r="AQ5" s="141"/>
      <c r="AR5" s="142"/>
      <c r="AS5" s="4"/>
      <c r="AT5" s="8" t="s">
        <v>10</v>
      </c>
      <c r="AU5" s="10" t="s">
        <v>9</v>
      </c>
      <c r="AV5" s="17"/>
    </row>
    <row r="6" spans="1:48" x14ac:dyDescent="0.25">
      <c r="A6" s="24">
        <v>2</v>
      </c>
      <c r="B6" s="37" t="s">
        <v>57</v>
      </c>
      <c r="C6" s="118">
        <f>L22</f>
        <v>2</v>
      </c>
      <c r="D6" s="82">
        <f>S22</f>
        <v>8</v>
      </c>
      <c r="E6" s="82">
        <f>Z25</f>
        <v>9</v>
      </c>
      <c r="F6" s="82">
        <f>AG29</f>
        <v>9</v>
      </c>
      <c r="G6" s="52">
        <f>$AN$20</f>
        <v>8</v>
      </c>
      <c r="H6" s="18" t="s">
        <v>39</v>
      </c>
      <c r="I6" s="17">
        <f t="shared" ref="I6:I36" si="0">$AN$23</f>
        <v>10</v>
      </c>
      <c r="K6" s="143" t="s">
        <v>17</v>
      </c>
      <c r="L6" s="98">
        <f>L37+1</f>
        <v>12</v>
      </c>
      <c r="M6" s="99" t="s">
        <v>4</v>
      </c>
      <c r="N6" s="13" t="str">
        <f>IF(OR(A42&gt;0,A43&gt;0,A44&gt;0,A45&gt;0)," ",21)</f>
        <v xml:space="preserve"> </v>
      </c>
      <c r="O6" s="13" t="str">
        <f>IF(OR(A42&gt;0,A43&gt;0,A44&gt;0,A45&gt;0)," ",B25)</f>
        <v xml:space="preserve"> </v>
      </c>
      <c r="P6" s="59"/>
      <c r="Q6" s="100" t="str">
        <f>IF(P6&gt;0,IF(P6&gt;P7,"G"," ")," ")</f>
        <v xml:space="preserve"> </v>
      </c>
      <c r="R6" s="54"/>
      <c r="S6" s="49">
        <f>S14+1</f>
        <v>3</v>
      </c>
      <c r="T6" s="50" t="s">
        <v>4</v>
      </c>
      <c r="U6" s="1" t="str">
        <f>IF($A$42&gt;0,A16,IF(Q6="G",N6,N7))</f>
        <v xml:space="preserve"> </v>
      </c>
      <c r="V6" s="1" t="str">
        <f>IF($A$42&gt;0,B16,IF(Q6="G",O6,O7))</f>
        <v xml:space="preserve"> </v>
      </c>
      <c r="W6" s="58"/>
      <c r="X6" s="39" t="str">
        <f>IF(W6&gt;0,IF(W6&gt;W7,"G"," ")," ")</f>
        <v xml:space="preserve"> </v>
      </c>
      <c r="Y6" s="5"/>
      <c r="Z6" s="52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12"/>
      <c r="AO6" s="13"/>
      <c r="AP6" s="13"/>
      <c r="AQ6" s="13"/>
      <c r="AR6" s="15"/>
      <c r="AS6" s="4"/>
      <c r="AT6" s="4">
        <v>1</v>
      </c>
      <c r="AU6" s="4">
        <f>IF(AS20="G",AP20,AP21)</f>
        <v>3</v>
      </c>
      <c r="AV6" s="17" t="str">
        <f>IF(AS20="G",AQ20,AQ21)</f>
        <v>DORS Elisa</v>
      </c>
    </row>
    <row r="7" spans="1:48" ht="16.5" thickBot="1" x14ac:dyDescent="0.3">
      <c r="A7" s="24">
        <v>3</v>
      </c>
      <c r="B7" s="37" t="s">
        <v>56</v>
      </c>
      <c r="C7" s="119">
        <f>L30</f>
        <v>3</v>
      </c>
      <c r="D7" s="87">
        <f>S30</f>
        <v>5</v>
      </c>
      <c r="E7" s="87">
        <f>Z33</f>
        <v>10</v>
      </c>
      <c r="F7" s="87">
        <f>F6</f>
        <v>9</v>
      </c>
      <c r="G7" s="88">
        <f t="shared" ref="G7:G36" si="1">$AN$20</f>
        <v>8</v>
      </c>
      <c r="H7" s="89" t="s">
        <v>39</v>
      </c>
      <c r="I7" s="90">
        <f t="shared" si="0"/>
        <v>10</v>
      </c>
      <c r="K7" s="144"/>
      <c r="L7" s="35">
        <f>L6</f>
        <v>12</v>
      </c>
      <c r="M7" s="34" t="s">
        <v>5</v>
      </c>
      <c r="N7" s="2" t="str">
        <f>IF(OR(A42&gt;0,A43&gt;0,A44&gt;0,A45&gt;0)," ",12)</f>
        <v xml:space="preserve"> </v>
      </c>
      <c r="O7" s="2" t="str">
        <f>IF(OR(A42&gt;0,A43&gt;0,A44&gt;0,A45&gt;0)," ",B16)</f>
        <v xml:space="preserve"> </v>
      </c>
      <c r="P7" s="61"/>
      <c r="Q7" s="101" t="str">
        <f>IF(P7&gt;0,IF(P7&gt;P6,"G"," ")," ")</f>
        <v xml:space="preserve"> </v>
      </c>
      <c r="R7" s="55"/>
      <c r="S7" s="35">
        <f>S6</f>
        <v>3</v>
      </c>
      <c r="T7" s="34" t="s">
        <v>5</v>
      </c>
      <c r="U7" s="2" t="str">
        <f>IF($A$42&gt;0,A9,IF(Q9="G",N9,N8))</f>
        <v xml:space="preserve"> </v>
      </c>
      <c r="V7" s="2" t="str">
        <f>IF($A$42&gt;0,B9,IF(Q9="G",O9,O8))</f>
        <v xml:space="preserve"> </v>
      </c>
      <c r="W7" s="61"/>
      <c r="X7" s="40" t="str">
        <f>IF(W7&gt;0,IF(W7&gt;W6,"G"," ")," ")</f>
        <v xml:space="preserve"> </v>
      </c>
      <c r="Y7" s="6"/>
      <c r="Z7" s="52"/>
      <c r="AA7" s="4"/>
      <c r="AB7" s="4"/>
      <c r="AC7" s="4"/>
      <c r="AD7" s="4"/>
      <c r="AE7" s="4"/>
      <c r="AF7" s="6"/>
      <c r="AG7" s="4"/>
      <c r="AH7" s="4"/>
      <c r="AI7" s="4"/>
      <c r="AJ7" s="4"/>
      <c r="AK7" s="4"/>
      <c r="AL7" s="4"/>
      <c r="AM7" s="4"/>
      <c r="AN7" s="16"/>
      <c r="AO7" s="4"/>
      <c r="AP7" s="18" t="str">
        <f>AV6</f>
        <v>DORS Elisa</v>
      </c>
      <c r="AQ7" s="4"/>
      <c r="AR7" s="17"/>
      <c r="AS7" s="4"/>
      <c r="AT7" s="4">
        <v>2</v>
      </c>
      <c r="AU7" s="4">
        <f>IF(AS20="G",AP21,AP20)</f>
        <v>1</v>
      </c>
      <c r="AV7" s="17" t="str">
        <f>IF(AS20="G",AQ21,AQ20)</f>
        <v>CARRIERE Philippine</v>
      </c>
    </row>
    <row r="8" spans="1:48" ht="16.5" thickBot="1" x14ac:dyDescent="0.3">
      <c r="A8" s="24">
        <v>4</v>
      </c>
      <c r="B8" s="37" t="s">
        <v>58</v>
      </c>
      <c r="C8" s="118">
        <f>L13</f>
        <v>4</v>
      </c>
      <c r="D8" s="82">
        <f>S10</f>
        <v>4</v>
      </c>
      <c r="E8" s="82">
        <f>Z9</f>
        <v>7</v>
      </c>
      <c r="F8" s="82">
        <f>F5</f>
        <v>8</v>
      </c>
      <c r="G8" s="52">
        <f t="shared" si="1"/>
        <v>8</v>
      </c>
      <c r="H8" s="18" t="s">
        <v>39</v>
      </c>
      <c r="I8" s="17">
        <f t="shared" si="0"/>
        <v>10</v>
      </c>
      <c r="K8" s="144"/>
      <c r="L8" s="49">
        <f>L12+1</f>
        <v>5</v>
      </c>
      <c r="M8" s="50" t="s">
        <v>4</v>
      </c>
      <c r="N8" s="4" t="str">
        <f>IF(OR(A42&gt;0,A43&gt;0,A44&gt;0,A45&gt;0)," ",28)</f>
        <v xml:space="preserve"> </v>
      </c>
      <c r="O8" s="4" t="str">
        <f>IF(OR(A42&gt;0,A43&gt;0,A44&gt;0,A45&gt;0)," ",B32)</f>
        <v xml:space="preserve"> </v>
      </c>
      <c r="P8" s="58"/>
      <c r="Q8" s="102" t="str">
        <f>IF(P8&gt;0,IF(P8&gt;P9,"G"," ")," ")</f>
        <v xml:space="preserve"> </v>
      </c>
      <c r="R8" s="55"/>
      <c r="S8" s="4"/>
      <c r="T8" s="4"/>
      <c r="U8" s="4"/>
      <c r="V8" s="4"/>
      <c r="W8" s="4"/>
      <c r="X8" s="18"/>
      <c r="Y8" s="6"/>
      <c r="Z8" s="52"/>
      <c r="AA8" s="4"/>
      <c r="AB8" s="4"/>
      <c r="AC8" s="4"/>
      <c r="AD8" s="4"/>
      <c r="AE8" s="18"/>
      <c r="AF8" s="6"/>
      <c r="AG8" s="4"/>
      <c r="AH8" s="4"/>
      <c r="AI8" s="4"/>
      <c r="AJ8" s="4"/>
      <c r="AK8" s="4"/>
      <c r="AL8" s="4"/>
      <c r="AM8" s="4"/>
      <c r="AN8" s="16"/>
      <c r="AO8" s="19" t="str">
        <f>AV7</f>
        <v>CARRIERE Philippine</v>
      </c>
      <c r="AP8" s="146">
        <v>1</v>
      </c>
      <c r="AQ8" s="4"/>
      <c r="AR8" s="17"/>
      <c r="AS8" s="4"/>
      <c r="AT8" s="4">
        <v>3</v>
      </c>
      <c r="AU8" s="4">
        <f>IF(AS23="G",AP23,AP24)</f>
        <v>2</v>
      </c>
      <c r="AV8" s="17" t="str">
        <f>IF(AS23="G",AQ23,AQ24)</f>
        <v>JOUSSEIN Océane</v>
      </c>
    </row>
    <row r="9" spans="1:48" ht="16.5" thickBot="1" x14ac:dyDescent="0.3">
      <c r="A9" s="24">
        <v>5</v>
      </c>
      <c r="B9" s="37" t="s">
        <v>85</v>
      </c>
      <c r="C9" s="119">
        <f>L9</f>
        <v>5</v>
      </c>
      <c r="D9" s="87">
        <f>S6</f>
        <v>3</v>
      </c>
      <c r="E9" s="87">
        <f>E8</f>
        <v>7</v>
      </c>
      <c r="F9" s="87">
        <f>F8</f>
        <v>8</v>
      </c>
      <c r="G9" s="88">
        <f t="shared" si="1"/>
        <v>8</v>
      </c>
      <c r="H9" s="89" t="s">
        <v>39</v>
      </c>
      <c r="I9" s="90">
        <f t="shared" si="0"/>
        <v>10</v>
      </c>
      <c r="K9" s="145"/>
      <c r="L9" s="35">
        <f>L8</f>
        <v>5</v>
      </c>
      <c r="M9" s="34" t="s">
        <v>5</v>
      </c>
      <c r="N9" s="2" t="str">
        <f>IF(OR(A42&gt;0,A43&gt;0,A44&gt;0,A45&gt;0)," ",5)</f>
        <v xml:space="preserve"> </v>
      </c>
      <c r="O9" s="2" t="str">
        <f>IF(OR(A42&gt;0,A43&gt;0,A44&gt;0,A45&gt;0)," ",B9)</f>
        <v xml:space="preserve"> </v>
      </c>
      <c r="P9" s="61"/>
      <c r="Q9" s="101" t="str">
        <f>IF(P9&gt;0,IF(P9&gt;P8,"G"," ")," ")</f>
        <v xml:space="preserve"> </v>
      </c>
      <c r="R9" s="56"/>
      <c r="S9" s="2"/>
      <c r="T9" s="2"/>
      <c r="U9" s="2"/>
      <c r="V9" s="2"/>
      <c r="W9" s="2"/>
      <c r="X9" s="2"/>
      <c r="Y9" s="7"/>
      <c r="Z9" s="27">
        <v>7</v>
      </c>
      <c r="AA9" s="50" t="s">
        <v>4</v>
      </c>
      <c r="AB9" s="1">
        <f>IF(A43&gt;0,A9,IF(X6="G",U6,U7))</f>
        <v>5</v>
      </c>
      <c r="AC9" s="1" t="str">
        <f>IF(A43&gt;0,B9,IF(X6="G",V6,V7))</f>
        <v>BUHIT Nina</v>
      </c>
      <c r="AD9" s="60">
        <v>6</v>
      </c>
      <c r="AE9" s="41" t="str">
        <f>IF(AD9&gt;0,IF(AD9&gt;AD10,"G"," ")," ")</f>
        <v>G</v>
      </c>
      <c r="AF9" s="6"/>
      <c r="AG9" s="4"/>
      <c r="AH9" s="4"/>
      <c r="AI9" s="4"/>
      <c r="AJ9" s="4"/>
      <c r="AK9" s="4"/>
      <c r="AL9" s="4"/>
      <c r="AM9" s="4"/>
      <c r="AN9" s="16"/>
      <c r="AO9" s="146">
        <v>2</v>
      </c>
      <c r="AP9" s="147"/>
      <c r="AQ9" s="4" t="str">
        <f>AV8</f>
        <v>JOUSSEIN Océane</v>
      </c>
      <c r="AR9" s="17"/>
      <c r="AS9" s="4"/>
      <c r="AT9" s="4">
        <v>4</v>
      </c>
      <c r="AU9" s="4">
        <f>IF(AS23="G",AP24,AP23)</f>
        <v>5</v>
      </c>
      <c r="AV9" s="17" t="str">
        <f>IF(AS23="G",AQ24,AQ23)</f>
        <v>BUHIT Nina</v>
      </c>
    </row>
    <row r="10" spans="1:48" ht="16.5" thickBot="1" x14ac:dyDescent="0.3">
      <c r="A10" s="24">
        <v>6</v>
      </c>
      <c r="B10" s="37" t="s">
        <v>86</v>
      </c>
      <c r="C10" s="118">
        <f>L34</f>
        <v>6</v>
      </c>
      <c r="D10" s="82">
        <f>S34</f>
        <v>6</v>
      </c>
      <c r="E10" s="82">
        <f>E7</f>
        <v>10</v>
      </c>
      <c r="F10" s="82">
        <f>F7</f>
        <v>9</v>
      </c>
      <c r="G10" s="52">
        <f t="shared" si="1"/>
        <v>8</v>
      </c>
      <c r="H10" s="18" t="s">
        <v>39</v>
      </c>
      <c r="I10" s="17">
        <f t="shared" si="0"/>
        <v>10</v>
      </c>
      <c r="K10" s="149" t="s">
        <v>18</v>
      </c>
      <c r="L10" s="49">
        <f>L7+1</f>
        <v>13</v>
      </c>
      <c r="M10" s="50" t="s">
        <v>4</v>
      </c>
      <c r="N10" s="4" t="str">
        <f>IF(OR(A42&gt;0,A43&gt;0,A44&gt;0,A45&gt;0)," ",20)</f>
        <v xml:space="preserve"> </v>
      </c>
      <c r="O10" s="4" t="str">
        <f>IF(OR(A42&gt;0,A43&gt;0,A44&gt;0,A45&gt;0)," ",B24)</f>
        <v xml:space="preserve"> </v>
      </c>
      <c r="P10" s="58"/>
      <c r="Q10" s="102" t="str">
        <f>IF(P10&gt;0,IF(P10&gt;P11,"G"," ")," ")</f>
        <v xml:space="preserve"> </v>
      </c>
      <c r="R10" s="54"/>
      <c r="S10" s="49">
        <f>S6+1</f>
        <v>4</v>
      </c>
      <c r="T10" s="50" t="s">
        <v>4</v>
      </c>
      <c r="U10" s="1" t="str">
        <f>IF($A$42&gt;0,A17,IF(Q10="G",N10,N11))</f>
        <v xml:space="preserve"> </v>
      </c>
      <c r="V10" s="1" t="str">
        <f>IF($A$42&gt;0,B17,IF(Q10="G",O10,O11))</f>
        <v xml:space="preserve"> </v>
      </c>
      <c r="W10" s="60"/>
      <c r="X10" s="41" t="str">
        <f>IF(W10&gt;0,IF(W10&gt;W11,"G"," ")," ")</f>
        <v xml:space="preserve"> </v>
      </c>
      <c r="Y10" s="5"/>
      <c r="Z10" s="26">
        <f>Z9</f>
        <v>7</v>
      </c>
      <c r="AA10" s="34" t="s">
        <v>5</v>
      </c>
      <c r="AB10" s="2">
        <f>IF(A43&gt;0,A8,IF(X10="G",U10,U11))</f>
        <v>4</v>
      </c>
      <c r="AC10" s="2" t="str">
        <f>IF(A43&gt;0,B8,IF(X10="G",V10,V11))</f>
        <v>TACUSSEL Mélina</v>
      </c>
      <c r="AD10" s="61">
        <v>4</v>
      </c>
      <c r="AE10" s="40" t="str">
        <f>IF(AD10&gt;0,IF(AD10&gt;AD9,"G"," ")," ")</f>
        <v xml:space="preserve"> </v>
      </c>
      <c r="AF10" s="6"/>
      <c r="AG10" s="4"/>
      <c r="AH10" s="4"/>
      <c r="AI10" s="4"/>
      <c r="AJ10" s="4"/>
      <c r="AK10" s="4"/>
      <c r="AL10" s="4"/>
      <c r="AM10" s="4"/>
      <c r="AN10" s="16"/>
      <c r="AO10" s="148"/>
      <c r="AP10" s="148"/>
      <c r="AQ10" s="11">
        <v>3</v>
      </c>
      <c r="AR10" s="17"/>
      <c r="AS10" s="4"/>
      <c r="AT10" s="4">
        <v>5</v>
      </c>
      <c r="AU10" s="4">
        <f>IF(AE10="G",AB9,AB10)</f>
        <v>4</v>
      </c>
      <c r="AV10" s="17" t="str">
        <f>IF(AE10="G",AC9,AC10)</f>
        <v>TACUSSEL Mélina</v>
      </c>
    </row>
    <row r="11" spans="1:48" ht="16.5" thickBot="1" x14ac:dyDescent="0.3">
      <c r="A11" s="24">
        <v>7</v>
      </c>
      <c r="B11" s="37" t="s">
        <v>60</v>
      </c>
      <c r="C11" s="119">
        <f>L26</f>
        <v>7</v>
      </c>
      <c r="D11" s="87">
        <f>S26</f>
        <v>7</v>
      </c>
      <c r="E11" s="87">
        <f>E6</f>
        <v>9</v>
      </c>
      <c r="F11" s="87">
        <f>F10</f>
        <v>9</v>
      </c>
      <c r="G11" s="88">
        <f t="shared" si="1"/>
        <v>8</v>
      </c>
      <c r="H11" s="89" t="s">
        <v>39</v>
      </c>
      <c r="I11" s="90">
        <f t="shared" si="0"/>
        <v>10</v>
      </c>
      <c r="K11" s="144"/>
      <c r="L11" s="35">
        <f>L10</f>
        <v>13</v>
      </c>
      <c r="M11" s="34" t="s">
        <v>5</v>
      </c>
      <c r="N11" s="2" t="str">
        <f>IF(OR(A42&gt;0,A43&gt;0,A44&gt;0,A45&gt;0)," ",13)</f>
        <v xml:space="preserve"> </v>
      </c>
      <c r="O11" s="2" t="str">
        <f>IF(OR(A42&gt;0,A43&gt;0,A44&gt;0,A45&gt;0)," ",B17)</f>
        <v xml:space="preserve"> </v>
      </c>
      <c r="P11" s="61"/>
      <c r="Q11" s="101" t="str">
        <f>IF(P11&gt;0,IF(P11&gt;P10,"G"," ")," ")</f>
        <v xml:space="preserve"> </v>
      </c>
      <c r="R11" s="55"/>
      <c r="S11" s="35">
        <f>S10</f>
        <v>4</v>
      </c>
      <c r="T11" s="34" t="s">
        <v>5</v>
      </c>
      <c r="U11" s="2" t="str">
        <f>IF($A$42&gt;0,A8,IF(Q13="G",N13,N12))</f>
        <v xml:space="preserve"> </v>
      </c>
      <c r="V11" s="2" t="str">
        <f>IF($A$42&gt;0,B8,IF(Q13="G",O13,O12))</f>
        <v xml:space="preserve"> </v>
      </c>
      <c r="W11" s="61"/>
      <c r="X11" s="40" t="str">
        <f>IF(W11&gt;0,IF(W11&gt;W10,"G"," ")," ")</f>
        <v xml:space="preserve"> </v>
      </c>
      <c r="Y11" s="6"/>
      <c r="Z11" s="52"/>
      <c r="AA11" s="4"/>
      <c r="AB11" s="4"/>
      <c r="AC11" s="4"/>
      <c r="AD11" s="4"/>
      <c r="AE11" s="18"/>
      <c r="AF11" s="6"/>
      <c r="AG11" s="137" t="s">
        <v>40</v>
      </c>
      <c r="AH11" s="137"/>
      <c r="AI11" s="137"/>
      <c r="AJ11" s="137"/>
      <c r="AK11" s="137"/>
      <c r="AL11" s="137"/>
      <c r="AM11" s="4"/>
      <c r="AN11" s="20"/>
      <c r="AO11" s="21"/>
      <c r="AP11" s="21"/>
      <c r="AQ11" s="21"/>
      <c r="AR11" s="22"/>
      <c r="AS11" s="4"/>
      <c r="AT11" s="4">
        <v>6</v>
      </c>
      <c r="AU11" s="4">
        <f>IF(AE33="G",AB34,AB33)</f>
        <v>6</v>
      </c>
      <c r="AV11" s="17" t="str">
        <f>IF(AE33="G",AC34,AC33)</f>
        <v>BOUZIR Sihem</v>
      </c>
    </row>
    <row r="12" spans="1:48" ht="16.5" thickBot="1" x14ac:dyDescent="0.3">
      <c r="A12" s="24">
        <v>8</v>
      </c>
      <c r="B12" s="37" t="s">
        <v>45</v>
      </c>
      <c r="C12" s="118">
        <f>L17</f>
        <v>8</v>
      </c>
      <c r="D12" s="82">
        <f>S14</f>
        <v>2</v>
      </c>
      <c r="E12" s="82">
        <f>E5</f>
        <v>8</v>
      </c>
      <c r="F12" s="82">
        <f>F11</f>
        <v>9</v>
      </c>
      <c r="G12" s="52">
        <f t="shared" si="1"/>
        <v>8</v>
      </c>
      <c r="H12" s="18" t="s">
        <v>39</v>
      </c>
      <c r="I12" s="17">
        <f t="shared" si="0"/>
        <v>10</v>
      </c>
      <c r="K12" s="144"/>
      <c r="L12" s="49">
        <f>L31+1</f>
        <v>4</v>
      </c>
      <c r="M12" s="50" t="s">
        <v>4</v>
      </c>
      <c r="N12" s="4" t="str">
        <f>IF(OR(A42&gt;0,A43&gt;0,A44&gt;0,A45&gt;0)," ",29)</f>
        <v xml:space="preserve"> </v>
      </c>
      <c r="O12" s="4" t="str">
        <f>IF(OR(A42&gt;0,A43&gt;0,A44&gt;0,A45&gt;0)," ",B33)</f>
        <v xml:space="preserve"> </v>
      </c>
      <c r="P12" s="58"/>
      <c r="Q12" s="102" t="str">
        <f>IF(P12&gt;0,IF(P12&gt;P13,"G"," ")," ")</f>
        <v xml:space="preserve"> </v>
      </c>
      <c r="R12" s="55"/>
      <c r="S12" s="4"/>
      <c r="T12" s="4"/>
      <c r="U12" s="4"/>
      <c r="V12" s="4"/>
      <c r="W12" s="4"/>
      <c r="X12" s="18"/>
      <c r="Y12" s="6"/>
      <c r="Z12" s="52"/>
      <c r="AA12" s="4"/>
      <c r="AB12" s="4"/>
      <c r="AC12" s="4"/>
      <c r="AD12" s="4"/>
      <c r="AE12" s="18"/>
      <c r="AF12" s="4"/>
      <c r="AG12" s="8" t="s">
        <v>6</v>
      </c>
      <c r="AH12" s="9"/>
      <c r="AI12" s="9" t="s">
        <v>1</v>
      </c>
      <c r="AJ12" s="9" t="s">
        <v>0</v>
      </c>
      <c r="AK12" s="9" t="s">
        <v>31</v>
      </c>
      <c r="AL12" s="10" t="s">
        <v>3</v>
      </c>
      <c r="AM12" s="4"/>
      <c r="AN12" s="4"/>
      <c r="AO12" s="4"/>
      <c r="AP12" s="4"/>
      <c r="AQ12" s="4"/>
      <c r="AR12" s="4"/>
      <c r="AS12" s="4"/>
      <c r="AT12" s="4">
        <v>7</v>
      </c>
      <c r="AU12" s="4">
        <f>IF(AE25="G",AB26,AB25)</f>
        <v>7</v>
      </c>
      <c r="AV12" s="17" t="str">
        <f>IF(AE25="G",AC26,AC25)</f>
        <v>WOLFS Angelina</v>
      </c>
    </row>
    <row r="13" spans="1:48" x14ac:dyDescent="0.25">
      <c r="A13" s="24">
        <v>9</v>
      </c>
      <c r="B13" s="37"/>
      <c r="C13" s="119">
        <f>L15</f>
        <v>9</v>
      </c>
      <c r="D13" s="87">
        <f>D12</f>
        <v>2</v>
      </c>
      <c r="E13" s="87">
        <f>E12</f>
        <v>8</v>
      </c>
      <c r="F13" s="87">
        <f>F12</f>
        <v>9</v>
      </c>
      <c r="G13" s="88">
        <f t="shared" si="1"/>
        <v>8</v>
      </c>
      <c r="H13" s="89" t="s">
        <v>39</v>
      </c>
      <c r="I13" s="90">
        <f t="shared" si="0"/>
        <v>10</v>
      </c>
      <c r="K13" s="145"/>
      <c r="L13" s="35">
        <f>L12</f>
        <v>4</v>
      </c>
      <c r="M13" s="34" t="s">
        <v>5</v>
      </c>
      <c r="N13" s="2" t="str">
        <f>IF(OR(A42&gt;0,A43&gt;0,A44&gt;0,A45&gt;0)," ",4)</f>
        <v xml:space="preserve"> </v>
      </c>
      <c r="O13" s="2" t="str">
        <f>IF(OR(A42&gt;0,A43&gt;0,A44&gt;0,A45&gt;0)," ",B8)</f>
        <v xml:space="preserve"> </v>
      </c>
      <c r="P13" s="61"/>
      <c r="Q13" s="101" t="str">
        <f>IF(P13&gt;0,IF(P13&gt;P12,"G"," ")," ")</f>
        <v xml:space="preserve"> </v>
      </c>
      <c r="R13" s="56"/>
      <c r="S13" s="2"/>
      <c r="T13" s="2"/>
      <c r="U13" s="2"/>
      <c r="V13" s="2"/>
      <c r="W13" s="2"/>
      <c r="X13" s="31"/>
      <c r="Y13" s="7"/>
      <c r="Z13" s="53"/>
      <c r="AA13" s="2"/>
      <c r="AB13" s="2"/>
      <c r="AC13" s="2"/>
      <c r="AD13" s="2"/>
      <c r="AE13" s="31"/>
      <c r="AF13" s="7"/>
      <c r="AG13" s="33">
        <f>IF(C44&gt;0,C44,Z17)</f>
        <v>8</v>
      </c>
      <c r="AH13" s="77" t="s">
        <v>4</v>
      </c>
      <c r="AI13" s="4">
        <f>IF(A44&gt;0,A8,IF(AE10="G",AB10,AB9))</f>
        <v>5</v>
      </c>
      <c r="AJ13" s="4" t="str">
        <f>IF(A44&gt;0,B8,IF(AE10="G",AC10,AC9))</f>
        <v>BUHIT Nina</v>
      </c>
      <c r="AK13" s="58">
        <v>4</v>
      </c>
      <c r="AL13" s="39" t="str">
        <f>IF(AK13&gt;0,IF(AK13&gt;AK14,"G"," ")," ")</f>
        <v xml:space="preserve"> </v>
      </c>
      <c r="AM13" s="4"/>
      <c r="AN13" s="4"/>
      <c r="AO13" s="4"/>
      <c r="AP13" s="4"/>
      <c r="AQ13" s="4"/>
      <c r="AR13" s="4"/>
      <c r="AS13" s="4"/>
      <c r="AT13" s="4">
        <v>8</v>
      </c>
      <c r="AU13" s="4">
        <f>IF(AE18="G",AB17,AB18)</f>
        <v>8</v>
      </c>
      <c r="AV13" s="17" t="str">
        <f>IF(AE18="G",AC17,AC18)</f>
        <v>Bye</v>
      </c>
    </row>
    <row r="14" spans="1:48" x14ac:dyDescent="0.25">
      <c r="A14" s="24">
        <v>10</v>
      </c>
      <c r="B14" s="37"/>
      <c r="C14" s="118">
        <f>L28</f>
        <v>10</v>
      </c>
      <c r="D14" s="82">
        <f>D11</f>
        <v>7</v>
      </c>
      <c r="E14" s="82">
        <f>E11</f>
        <v>9</v>
      </c>
      <c r="F14" s="82">
        <f>F13</f>
        <v>9</v>
      </c>
      <c r="G14" s="52">
        <f t="shared" si="1"/>
        <v>8</v>
      </c>
      <c r="H14" s="18" t="s">
        <v>39</v>
      </c>
      <c r="I14" s="17">
        <f t="shared" si="0"/>
        <v>10</v>
      </c>
      <c r="K14" s="134" t="s">
        <v>19</v>
      </c>
      <c r="L14" s="49">
        <f>L17+1</f>
        <v>9</v>
      </c>
      <c r="M14" s="50" t="s">
        <v>4</v>
      </c>
      <c r="N14" s="4" t="str">
        <f>IF(OR(A42&gt;0,A43&gt;0,A44&gt;0,A45&gt;0)," ",24)</f>
        <v xml:space="preserve"> </v>
      </c>
      <c r="O14" s="4" t="str">
        <f>IF(OR(A42&gt;0,A43&gt;0,A44&gt;0,A45&gt;0)," ",B28)</f>
        <v xml:space="preserve"> </v>
      </c>
      <c r="P14" s="62"/>
      <c r="Q14" s="103" t="str">
        <f>IF(P14&gt;0,IF(P14&gt;P15,"G"," ")," ")</f>
        <v xml:space="preserve"> </v>
      </c>
      <c r="R14" s="54"/>
      <c r="S14" s="49">
        <f>S18+1</f>
        <v>2</v>
      </c>
      <c r="T14" s="50" t="s">
        <v>4</v>
      </c>
      <c r="U14" s="1" t="str">
        <f>IF($A$42&gt;0,A13,IF(Q14="G",N14,N15))</f>
        <v xml:space="preserve"> </v>
      </c>
      <c r="V14" s="1" t="str">
        <f>IF($A$42&gt;0,B13,IF(Q14="G",O14,O15))</f>
        <v xml:space="preserve"> </v>
      </c>
      <c r="W14" s="62"/>
      <c r="X14" s="42" t="str">
        <f>IF(W14&gt;0,IF(W14&gt;W15,"G"," ")," ")</f>
        <v xml:space="preserve"> </v>
      </c>
      <c r="Y14" s="5"/>
      <c r="Z14" s="4"/>
      <c r="AA14" s="4"/>
      <c r="AB14" s="4"/>
      <c r="AC14" s="4"/>
      <c r="AD14" s="4"/>
      <c r="AE14" s="4"/>
      <c r="AF14" s="5"/>
      <c r="AG14" s="34">
        <f>AG13</f>
        <v>8</v>
      </c>
      <c r="AH14" s="78" t="s">
        <v>5</v>
      </c>
      <c r="AI14" s="2">
        <f>IF(A44&gt;0,A5,IF(AE18="G",AB18,AB17))</f>
        <v>1</v>
      </c>
      <c r="AJ14" s="2" t="str">
        <f>IF(A44&gt;0,B5,IF(AE18="G",AC18,AC17))</f>
        <v>CARRIERE Philippine</v>
      </c>
      <c r="AK14" s="63">
        <v>6</v>
      </c>
      <c r="AL14" s="43" t="str">
        <f>IF(AK14&gt;0,IF(AK14&gt;AK13,"G"," ")," ")</f>
        <v>G</v>
      </c>
      <c r="AM14" s="4"/>
      <c r="AN14" s="4"/>
      <c r="AO14" s="4"/>
      <c r="AP14" s="4"/>
      <c r="AQ14" s="4"/>
      <c r="AR14" s="4"/>
      <c r="AS14" s="4"/>
      <c r="AT14" s="70">
        <v>9</v>
      </c>
      <c r="AU14" s="4" t="str">
        <f>IF(X15="G",U14,U15)</f>
        <v xml:space="preserve"> </v>
      </c>
      <c r="AV14" s="17" t="str">
        <f>IF(X15="G",V14,V15)</f>
        <v xml:space="preserve"> </v>
      </c>
    </row>
    <row r="15" spans="1:48" x14ac:dyDescent="0.25">
      <c r="A15" s="24">
        <v>11</v>
      </c>
      <c r="B15" s="37"/>
      <c r="C15" s="119">
        <f>L36</f>
        <v>11</v>
      </c>
      <c r="D15" s="87">
        <f>D10</f>
        <v>6</v>
      </c>
      <c r="E15" s="87">
        <f>E10</f>
        <v>10</v>
      </c>
      <c r="F15" s="87">
        <f>F14</f>
        <v>9</v>
      </c>
      <c r="G15" s="88">
        <f t="shared" si="1"/>
        <v>8</v>
      </c>
      <c r="H15" s="89" t="s">
        <v>39</v>
      </c>
      <c r="I15" s="90">
        <f t="shared" si="0"/>
        <v>10</v>
      </c>
      <c r="K15" s="135"/>
      <c r="L15" s="35">
        <f>L14</f>
        <v>9</v>
      </c>
      <c r="M15" s="34" t="s">
        <v>5</v>
      </c>
      <c r="N15" s="2" t="str">
        <f>IF(OR(A42&gt;0,A43&gt;0,A44&gt;0,A45&gt;0)," ",9)</f>
        <v xml:space="preserve"> </v>
      </c>
      <c r="O15" s="2" t="str">
        <f>IF(OR(A42&gt;0,A43&gt;0,A44&gt;0,A45&gt;0)," ",B13)</f>
        <v xml:space="preserve"> </v>
      </c>
      <c r="P15" s="63"/>
      <c r="Q15" s="104" t="str">
        <f>IF(P15&gt;0,IF(P15&gt;P14,"G"," ")," ")</f>
        <v xml:space="preserve"> </v>
      </c>
      <c r="R15" s="55"/>
      <c r="S15" s="35">
        <f>S14</f>
        <v>2</v>
      </c>
      <c r="T15" s="34" t="s">
        <v>5</v>
      </c>
      <c r="U15" s="2" t="str">
        <f>IF($A$42&gt;0,A12,IF(Q17="G",N17,N16))</f>
        <v xml:space="preserve"> </v>
      </c>
      <c r="V15" s="2" t="str">
        <f>IF($A$42&gt;0,B12,IF(Q17="G",O17,O16))</f>
        <v xml:space="preserve"> </v>
      </c>
      <c r="W15" s="63"/>
      <c r="X15" s="43" t="str">
        <f>IF(W15&gt;0,IF(W15&gt;W14,"G"," ")," ")</f>
        <v xml:space="preserve"> </v>
      </c>
      <c r="Y15" s="6"/>
      <c r="Z15" s="4"/>
      <c r="AA15" s="4"/>
      <c r="AB15" s="4"/>
      <c r="AC15" s="4"/>
      <c r="AD15" s="4"/>
      <c r="AE15" s="4"/>
      <c r="AF15" s="6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0">
        <f t="shared" ref="AT15:AT21" si="2">AT14</f>
        <v>9</v>
      </c>
      <c r="AU15" s="4" t="str">
        <f>IF(X26="G",U27,U26)</f>
        <v xml:space="preserve"> </v>
      </c>
      <c r="AV15" s="17" t="str">
        <f>IF(X26="G",V27,V26)</f>
        <v xml:space="preserve"> </v>
      </c>
    </row>
    <row r="16" spans="1:48" x14ac:dyDescent="0.25">
      <c r="A16" s="24">
        <v>12</v>
      </c>
      <c r="B16" s="37"/>
      <c r="C16" s="118">
        <f>L7</f>
        <v>12</v>
      </c>
      <c r="D16" s="82">
        <f>D9</f>
        <v>3</v>
      </c>
      <c r="E16" s="82">
        <f>E9</f>
        <v>7</v>
      </c>
      <c r="F16" s="82">
        <f>F9</f>
        <v>8</v>
      </c>
      <c r="G16" s="52">
        <f t="shared" si="1"/>
        <v>8</v>
      </c>
      <c r="H16" s="18" t="s">
        <v>39</v>
      </c>
      <c r="I16" s="17">
        <f t="shared" si="0"/>
        <v>10</v>
      </c>
      <c r="K16" s="135"/>
      <c r="L16" s="49">
        <f>L27+1</f>
        <v>8</v>
      </c>
      <c r="M16" s="50" t="s">
        <v>4</v>
      </c>
      <c r="N16" s="4" t="str">
        <f>IF(OR(A42&gt;0,A43&gt;0,A44&gt;0,A45&gt;0)," ",25)</f>
        <v xml:space="preserve"> </v>
      </c>
      <c r="O16" s="4" t="str">
        <f>IF(OR(A42&gt;0,A43&gt;0,A44&gt;0,A45&gt;0)," ",B29)</f>
        <v xml:space="preserve"> </v>
      </c>
      <c r="P16" s="62"/>
      <c r="Q16" s="103" t="str">
        <f>IF(P16&gt;0,IF(P16&gt;P17,"G"," ")," ")</f>
        <v xml:space="preserve"> </v>
      </c>
      <c r="R16" s="55"/>
      <c r="S16" s="4"/>
      <c r="T16" s="4"/>
      <c r="U16" s="4"/>
      <c r="V16" s="4"/>
      <c r="W16" s="4"/>
      <c r="X16" s="18"/>
      <c r="Y16" s="6"/>
      <c r="Z16" s="4"/>
      <c r="AA16" s="4"/>
      <c r="AB16" s="4"/>
      <c r="AC16" s="4"/>
      <c r="AD16" s="4"/>
      <c r="AE16" s="4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0">
        <f t="shared" si="2"/>
        <v>9</v>
      </c>
      <c r="AU16" s="4" t="str">
        <f>IF(X35="G",U34,U35)</f>
        <v xml:space="preserve"> </v>
      </c>
      <c r="AV16" s="17" t="str">
        <f>IF(X35="G",V34,V35)</f>
        <v xml:space="preserve"> </v>
      </c>
    </row>
    <row r="17" spans="1:48" x14ac:dyDescent="0.25">
      <c r="A17" s="24">
        <v>13</v>
      </c>
      <c r="B17" s="37"/>
      <c r="C17" s="119">
        <f>L11</f>
        <v>13</v>
      </c>
      <c r="D17" s="87">
        <f>D8</f>
        <v>4</v>
      </c>
      <c r="E17" s="87">
        <f>E9</f>
        <v>7</v>
      </c>
      <c r="F17" s="87">
        <f>F16</f>
        <v>8</v>
      </c>
      <c r="G17" s="88">
        <f t="shared" si="1"/>
        <v>8</v>
      </c>
      <c r="H17" s="89" t="s">
        <v>39</v>
      </c>
      <c r="I17" s="90">
        <f t="shared" si="0"/>
        <v>10</v>
      </c>
      <c r="K17" s="136"/>
      <c r="L17" s="35">
        <f>L16</f>
        <v>8</v>
      </c>
      <c r="M17" s="34" t="s">
        <v>5</v>
      </c>
      <c r="N17" s="2" t="str">
        <f>IF(OR(A42&gt;0,A43&gt;0,A44&gt;0,A45&gt;0)," ",8)</f>
        <v xml:space="preserve"> </v>
      </c>
      <c r="O17" s="2" t="str">
        <f>IF(OR(A42&gt;0,A43&gt;0,A44&gt;0,A45&gt;0)," ",B12)</f>
        <v xml:space="preserve"> </v>
      </c>
      <c r="P17" s="63"/>
      <c r="Q17" s="104" t="str">
        <f>IF(P17&gt;0,IF(P17&gt;P16,"G"," ")," ")</f>
        <v xml:space="preserve"> </v>
      </c>
      <c r="R17" s="56"/>
      <c r="S17" s="2"/>
      <c r="T17" s="2"/>
      <c r="U17" s="2"/>
      <c r="V17" s="2"/>
      <c r="W17" s="2"/>
      <c r="X17" s="2"/>
      <c r="Y17" s="7"/>
      <c r="Z17" s="50">
        <v>8</v>
      </c>
      <c r="AA17" s="50" t="s">
        <v>4</v>
      </c>
      <c r="AB17" s="1">
        <f>IF(A43&gt;0,A12,IF(X15="G",U15,U14))</f>
        <v>8</v>
      </c>
      <c r="AC17" s="1" t="str">
        <f>IF(A43&gt;0,B12,IF(X15="G",V15,V14))</f>
        <v>Bye</v>
      </c>
      <c r="AD17" s="62">
        <v>0</v>
      </c>
      <c r="AE17" s="42" t="str">
        <f>IF(AD17&gt;0,IF(AD17&gt;AD18,"G"," ")," ")</f>
        <v xml:space="preserve"> </v>
      </c>
      <c r="AF17" s="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0">
        <f t="shared" si="2"/>
        <v>9</v>
      </c>
      <c r="AU17" s="4" t="str">
        <f>IF(X6="g",U7,U6)</f>
        <v xml:space="preserve"> </v>
      </c>
      <c r="AV17" s="17" t="str">
        <f>IF(X6="g",V7,V6)</f>
        <v xml:space="preserve"> </v>
      </c>
    </row>
    <row r="18" spans="1:48" ht="16.5" thickBot="1" x14ac:dyDescent="0.3">
      <c r="A18" s="24">
        <v>14</v>
      </c>
      <c r="B18" s="37"/>
      <c r="C18" s="118">
        <f>L32</f>
        <v>14</v>
      </c>
      <c r="D18" s="82">
        <f>D7</f>
        <v>5</v>
      </c>
      <c r="E18" s="82">
        <f>E15</f>
        <v>10</v>
      </c>
      <c r="F18" s="82">
        <f>F15</f>
        <v>9</v>
      </c>
      <c r="G18" s="52">
        <f t="shared" si="1"/>
        <v>8</v>
      </c>
      <c r="H18" s="18" t="s">
        <v>39</v>
      </c>
      <c r="I18" s="17">
        <f t="shared" si="0"/>
        <v>10</v>
      </c>
      <c r="K18" s="134" t="s">
        <v>22</v>
      </c>
      <c r="L18" s="49">
        <f>L25+1</f>
        <v>16</v>
      </c>
      <c r="M18" s="50" t="s">
        <v>4</v>
      </c>
      <c r="N18" s="4" t="str">
        <f>IF(OR(A42&gt;0,A43&gt;0,A44&gt;0,A45&gt;0)," ",17)</f>
        <v xml:space="preserve"> </v>
      </c>
      <c r="O18" s="4" t="str">
        <f>IF(OR(A42&gt;0,A43&gt;0,A44&gt;0,A45&gt;0)," ",B21)</f>
        <v xml:space="preserve"> </v>
      </c>
      <c r="P18" s="62"/>
      <c r="Q18" s="103" t="str">
        <f>IF(P18&gt;0,IF(P18&gt;P19,"G"," ")," ")</f>
        <v xml:space="preserve"> </v>
      </c>
      <c r="R18" s="54"/>
      <c r="S18" s="49">
        <f>IF(C42&gt;0,C42,L20)</f>
        <v>1</v>
      </c>
      <c r="T18" s="50" t="s">
        <v>4</v>
      </c>
      <c r="U18" s="1" t="str">
        <f>IF($A$42&gt;0,A20,IF(Q18="G",N18,N19))</f>
        <v xml:space="preserve"> </v>
      </c>
      <c r="V18" s="1" t="str">
        <f>IF($A$42&gt;0,B20,IF(Q18="G",O18,O19))</f>
        <v xml:space="preserve"> </v>
      </c>
      <c r="W18" s="62"/>
      <c r="X18" s="42" t="str">
        <f>IF(W18&gt;0,IF(W18&gt;W19,"G"," ")," ")</f>
        <v xml:space="preserve"> </v>
      </c>
      <c r="Y18" s="5"/>
      <c r="Z18" s="34">
        <f>Z17</f>
        <v>8</v>
      </c>
      <c r="AA18" s="34" t="s">
        <v>5</v>
      </c>
      <c r="AB18" s="2">
        <f>IF(A43&gt;0,A5,IF(X18="G",U18,U19))</f>
        <v>1</v>
      </c>
      <c r="AC18" s="2" t="str">
        <f>IF(A43&gt;0,B5,IF(X18="G",V18,V19))</f>
        <v>CARRIERE Philippine</v>
      </c>
      <c r="AD18" s="63">
        <v>6</v>
      </c>
      <c r="AE18" s="43" t="str">
        <f>IF(AD18&gt;0,IF(AD18&gt;AD17,"G"," ")," ")</f>
        <v>G</v>
      </c>
      <c r="AF18" s="6"/>
      <c r="AG18" s="4"/>
      <c r="AH18" s="4"/>
      <c r="AI18" s="4"/>
      <c r="AJ18" s="4"/>
      <c r="AK18" s="4"/>
      <c r="AL18" s="4"/>
      <c r="AM18" s="4"/>
      <c r="AN18" s="137" t="s">
        <v>40</v>
      </c>
      <c r="AO18" s="137"/>
      <c r="AP18" s="137"/>
      <c r="AQ18" s="137"/>
      <c r="AR18" s="137"/>
      <c r="AS18" s="137"/>
      <c r="AT18" s="70">
        <f t="shared" si="2"/>
        <v>9</v>
      </c>
      <c r="AU18" s="4" t="str">
        <f>IF(X10="g",U11,U10)</f>
        <v xml:space="preserve"> </v>
      </c>
      <c r="AV18" s="17" t="str">
        <f>IF(X10="g",V11,V10)</f>
        <v xml:space="preserve"> </v>
      </c>
    </row>
    <row r="19" spans="1:48" ht="16.5" thickBot="1" x14ac:dyDescent="0.3">
      <c r="A19" s="24">
        <v>15</v>
      </c>
      <c r="B19" s="37"/>
      <c r="C19" s="119">
        <f>L24</f>
        <v>15</v>
      </c>
      <c r="D19" s="87">
        <f>D6</f>
        <v>8</v>
      </c>
      <c r="E19" s="87">
        <f>E14</f>
        <v>9</v>
      </c>
      <c r="F19" s="87">
        <f>F18</f>
        <v>9</v>
      </c>
      <c r="G19" s="88">
        <f t="shared" si="1"/>
        <v>8</v>
      </c>
      <c r="H19" s="89" t="s">
        <v>39</v>
      </c>
      <c r="I19" s="90">
        <f t="shared" si="0"/>
        <v>10</v>
      </c>
      <c r="K19" s="135"/>
      <c r="L19" s="35">
        <f>L18</f>
        <v>16</v>
      </c>
      <c r="M19" s="34" t="s">
        <v>5</v>
      </c>
      <c r="N19" s="2" t="str">
        <f>IF(OR(A42&gt;0,A43&gt;0,A44&gt;0,A45&gt;0)," ",16)</f>
        <v xml:space="preserve"> </v>
      </c>
      <c r="O19" s="2" t="str">
        <f>IF(OR(A42&gt;0,A43&gt;0,A44&gt;0,A45&gt;0)," ",B20)</f>
        <v xml:space="preserve"> </v>
      </c>
      <c r="P19" s="63"/>
      <c r="Q19" s="104" t="str">
        <f>IF(P19&gt;0,IF(P19&gt;P18,"G"," ")," ")</f>
        <v xml:space="preserve"> </v>
      </c>
      <c r="R19" s="55"/>
      <c r="S19" s="35">
        <f>S18</f>
        <v>1</v>
      </c>
      <c r="T19" s="34" t="s">
        <v>5</v>
      </c>
      <c r="U19" s="2" t="str">
        <f>IF($A$42&gt;0,A5,IF(Q21="G",N21,N20))</f>
        <v xml:space="preserve"> </v>
      </c>
      <c r="V19" s="2" t="str">
        <f>IF($A$42&gt;0,B5,IF(Q21="G",O21,O20))</f>
        <v xml:space="preserve"> </v>
      </c>
      <c r="W19" s="63"/>
      <c r="X19" s="43" t="str">
        <f>IF(W19&gt;0,IF(W19&gt;W18,"G"," ")," ")</f>
        <v xml:space="preserve"> </v>
      </c>
      <c r="Y19" s="6"/>
      <c r="Z19" s="4"/>
      <c r="AA19" s="4"/>
      <c r="AB19" s="4"/>
      <c r="AC19" s="4"/>
      <c r="AD19" s="4"/>
      <c r="AE19" s="18"/>
      <c r="AF19" s="6"/>
      <c r="AG19" s="4"/>
      <c r="AH19" s="4"/>
      <c r="AI19" s="4"/>
      <c r="AJ19" s="4"/>
      <c r="AK19" s="4"/>
      <c r="AL19" s="4"/>
      <c r="AM19" s="4"/>
      <c r="AN19" s="138" t="s">
        <v>7</v>
      </c>
      <c r="AO19" s="139"/>
      <c r="AP19" s="9" t="s">
        <v>1</v>
      </c>
      <c r="AQ19" s="9" t="s">
        <v>0</v>
      </c>
      <c r="AR19" s="9" t="s">
        <v>31</v>
      </c>
      <c r="AS19" s="10"/>
      <c r="AT19" s="70">
        <f t="shared" si="2"/>
        <v>9</v>
      </c>
      <c r="AU19" s="4" t="str">
        <f>IF(X30="g",U31,U30)</f>
        <v xml:space="preserve"> </v>
      </c>
      <c r="AV19" s="17" t="str">
        <f>IF(X30="g",V31,V30)</f>
        <v xml:space="preserve"> </v>
      </c>
    </row>
    <row r="20" spans="1:48" x14ac:dyDescent="0.25">
      <c r="A20" s="24">
        <v>16</v>
      </c>
      <c r="B20" s="73"/>
      <c r="C20" s="118">
        <f>L19</f>
        <v>16</v>
      </c>
      <c r="D20" s="82">
        <f>D5</f>
        <v>1</v>
      </c>
      <c r="E20" s="82">
        <f>E12</f>
        <v>8</v>
      </c>
      <c r="F20" s="82">
        <f>F17</f>
        <v>8</v>
      </c>
      <c r="G20" s="52">
        <f t="shared" si="1"/>
        <v>8</v>
      </c>
      <c r="H20" s="18" t="s">
        <v>39</v>
      </c>
      <c r="I20" s="17">
        <f t="shared" si="0"/>
        <v>10</v>
      </c>
      <c r="K20" s="135"/>
      <c r="L20" s="49">
        <f>IF(C41=0,1,C41)</f>
        <v>1</v>
      </c>
      <c r="M20" s="50" t="s">
        <v>4</v>
      </c>
      <c r="N20" s="4" t="str">
        <f>IF(OR(A42&gt;0,A43&gt;0,A44&gt;0,A45&gt;0)," ",32)</f>
        <v xml:space="preserve"> </v>
      </c>
      <c r="O20" s="4" t="str">
        <f>IF(OR(A42&gt;0,A43&gt;0,A44&gt;0,A45&gt;0)," ",B36)</f>
        <v xml:space="preserve"> </v>
      </c>
      <c r="P20" s="62"/>
      <c r="Q20" s="103" t="str">
        <f>IF(P20&gt;0,IF(P20&gt;P21,"G"," ")," ")</f>
        <v xml:space="preserve"> </v>
      </c>
      <c r="R20" s="55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18"/>
      <c r="AF20" s="6"/>
      <c r="AG20" s="4"/>
      <c r="AH20" s="4"/>
      <c r="AI20" s="4"/>
      <c r="AJ20" s="4"/>
      <c r="AK20" s="4"/>
      <c r="AL20" s="4"/>
      <c r="AM20" s="4"/>
      <c r="AN20" s="25">
        <f>IF(C45&gt;0,C45,AG13)</f>
        <v>8</v>
      </c>
      <c r="AO20" s="79" t="s">
        <v>4</v>
      </c>
      <c r="AP20" s="4">
        <f>IF(A45&gt;0,A5,IF(AL14="G",AI14,AI13))</f>
        <v>1</v>
      </c>
      <c r="AQ20" s="4" t="str">
        <f>IF(A45&gt;0,B5,IF(AL14="G",AJ14,AJ13))</f>
        <v>CARRIERE Philippine</v>
      </c>
      <c r="AR20" s="96">
        <v>0</v>
      </c>
      <c r="AS20" s="80" t="str">
        <f>IF(AR20&gt;0,IF(AR20&gt;AR21,"G"," ")," ")</f>
        <v xml:space="preserve"> </v>
      </c>
      <c r="AT20" s="70">
        <f t="shared" si="2"/>
        <v>9</v>
      </c>
      <c r="AU20" s="4" t="str">
        <f>IF(X23="g",U22,U23)</f>
        <v xml:space="preserve"> </v>
      </c>
      <c r="AV20" s="17" t="str">
        <f>IF(X23="g",V22,V23)</f>
        <v xml:space="preserve"> </v>
      </c>
    </row>
    <row r="21" spans="1:48" ht="16.5" thickBot="1" x14ac:dyDescent="0.3">
      <c r="A21" s="24">
        <v>17</v>
      </c>
      <c r="B21" s="73"/>
      <c r="C21" s="119">
        <f>C20</f>
        <v>16</v>
      </c>
      <c r="D21" s="87">
        <f t="shared" ref="D21:D28" si="3">D5</f>
        <v>1</v>
      </c>
      <c r="E21" s="87">
        <f>E20</f>
        <v>8</v>
      </c>
      <c r="F21" s="87">
        <f>F20</f>
        <v>8</v>
      </c>
      <c r="G21" s="88">
        <f t="shared" si="1"/>
        <v>8</v>
      </c>
      <c r="H21" s="89" t="s">
        <v>39</v>
      </c>
      <c r="I21" s="90">
        <f t="shared" si="0"/>
        <v>10</v>
      </c>
      <c r="K21" s="136"/>
      <c r="L21" s="35">
        <f>L20</f>
        <v>1</v>
      </c>
      <c r="M21" s="34" t="s">
        <v>5</v>
      </c>
      <c r="N21" s="2" t="str">
        <f>IF(OR(A42&gt;0,A43&gt;0,A44&gt;0,A45&gt;0)," ",1)</f>
        <v xml:space="preserve"> </v>
      </c>
      <c r="O21" s="2" t="str">
        <f>IF(OR(A42&gt;0,A43&gt;0,A44&gt;0,A45&gt;0)," ",B5)</f>
        <v xml:space="preserve"> </v>
      </c>
      <c r="P21" s="63"/>
      <c r="Q21" s="104" t="str">
        <f>IF(P21&gt;0,IF(P21&gt;P20,"G"," ")," ")</f>
        <v xml:space="preserve"> </v>
      </c>
      <c r="R21" s="56"/>
      <c r="S21" s="2"/>
      <c r="T21" s="2"/>
      <c r="U21" s="2"/>
      <c r="V21" s="2"/>
      <c r="W21" s="2"/>
      <c r="X21" s="31"/>
      <c r="Y21" s="7"/>
      <c r="Z21" s="2"/>
      <c r="AA21" s="2"/>
      <c r="AB21" s="2"/>
      <c r="AC21" s="2"/>
      <c r="AD21" s="2"/>
      <c r="AE21" s="31"/>
      <c r="AF21" s="7"/>
      <c r="AG21" s="4"/>
      <c r="AH21" s="4"/>
      <c r="AI21" s="4"/>
      <c r="AJ21" s="4"/>
      <c r="AK21" s="4"/>
      <c r="AL21" s="4"/>
      <c r="AM21" s="4"/>
      <c r="AN21" s="25">
        <f>AN20+1</f>
        <v>9</v>
      </c>
      <c r="AO21" s="79" t="s">
        <v>5</v>
      </c>
      <c r="AP21" s="4">
        <f>IF(A45&gt;0,A6,IF(AL29="G",AI29,AI30))</f>
        <v>3</v>
      </c>
      <c r="AQ21" s="4" t="str">
        <f>IF(A45&gt;0,B6,IF(AL29="G",AJ29,AJ30))</f>
        <v>DORS Elisa</v>
      </c>
      <c r="AR21" s="95">
        <v>6</v>
      </c>
      <c r="AS21" s="48" t="str">
        <f>IF(AR21&gt;0,IF(AR21&gt;AR20,"G"," ")," ")</f>
        <v>G</v>
      </c>
      <c r="AT21" s="70">
        <f t="shared" si="2"/>
        <v>9</v>
      </c>
      <c r="AU21" s="4" t="str">
        <f>IF(X18="g",U19,U18)</f>
        <v xml:space="preserve"> </v>
      </c>
      <c r="AV21" s="17" t="str">
        <f>IF(X18="g",V19,V18)</f>
        <v xml:space="preserve"> </v>
      </c>
    </row>
    <row r="22" spans="1:48" ht="16.5" thickBot="1" x14ac:dyDescent="0.3">
      <c r="A22" s="24">
        <v>18</v>
      </c>
      <c r="B22" s="37"/>
      <c r="C22" s="118">
        <f>C19</f>
        <v>15</v>
      </c>
      <c r="D22" s="82">
        <f t="shared" si="3"/>
        <v>8</v>
      </c>
      <c r="E22" s="82">
        <f>E19</f>
        <v>9</v>
      </c>
      <c r="F22" s="82">
        <f>F19</f>
        <v>9</v>
      </c>
      <c r="G22" s="52">
        <f t="shared" si="1"/>
        <v>8</v>
      </c>
      <c r="H22" s="18" t="s">
        <v>39</v>
      </c>
      <c r="I22" s="17">
        <f t="shared" si="0"/>
        <v>10</v>
      </c>
      <c r="K22" s="125" t="s">
        <v>27</v>
      </c>
      <c r="L22" s="49">
        <f>L21+1</f>
        <v>2</v>
      </c>
      <c r="M22" s="50" t="s">
        <v>4</v>
      </c>
      <c r="N22" s="4" t="str">
        <f>IF(OR(A42&gt;0,A43&gt;0,A44&gt;0,A45&gt;0)," ",2)</f>
        <v xml:space="preserve"> </v>
      </c>
      <c r="O22" s="4" t="str">
        <f>IF(OR(A42&gt;0,A43&gt;0,A44&gt;0,A45&gt;0)," ",B6)</f>
        <v xml:space="preserve"> </v>
      </c>
      <c r="P22" s="64"/>
      <c r="Q22" s="105" t="str">
        <f>IF(P22&gt;0,IF(P22&gt;P23,"G"," ")," ")</f>
        <v xml:space="preserve"> </v>
      </c>
      <c r="R22" s="54"/>
      <c r="S22" s="49">
        <f>S26+1</f>
        <v>8</v>
      </c>
      <c r="T22" s="50" t="s">
        <v>4</v>
      </c>
      <c r="U22" s="1" t="str">
        <f>IF($A$42&gt;0,A6,IF(Q22="G",N22,N23))</f>
        <v xml:space="preserve"> </v>
      </c>
      <c r="V22" s="1" t="str">
        <f>IF($A$42&gt;0,B6,IF(Q22="G",O22,O23))</f>
        <v xml:space="preserve"> </v>
      </c>
      <c r="W22" s="64"/>
      <c r="X22" s="44" t="str">
        <f>IF(W22&gt;0,IF(W22&gt;W23,"G"," ")," ")</f>
        <v xml:space="preserve"> </v>
      </c>
      <c r="Y22" s="5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L22" s="4"/>
      <c r="AM22" s="4"/>
      <c r="AN22" s="138" t="s">
        <v>8</v>
      </c>
      <c r="AO22" s="139"/>
      <c r="AP22" s="9"/>
      <c r="AQ22" s="9"/>
      <c r="AR22" s="9" t="s">
        <v>31</v>
      </c>
      <c r="AS22" s="30"/>
      <c r="AT22" s="69">
        <v>17</v>
      </c>
      <c r="AU22" s="4" t="str">
        <f>IF(Q7="G",N6,N7)</f>
        <v xml:space="preserve"> </v>
      </c>
      <c r="AV22" s="17" t="str">
        <f>IF(Q7="G",O6,O7)</f>
        <v xml:space="preserve"> </v>
      </c>
    </row>
    <row r="23" spans="1:48" x14ac:dyDescent="0.25">
      <c r="A23" s="24">
        <v>19</v>
      </c>
      <c r="B23" s="37"/>
      <c r="C23" s="119">
        <f>C18</f>
        <v>14</v>
      </c>
      <c r="D23" s="87">
        <f t="shared" si="3"/>
        <v>5</v>
      </c>
      <c r="E23" s="87">
        <f>E18</f>
        <v>10</v>
      </c>
      <c r="F23" s="87">
        <f>F22</f>
        <v>9</v>
      </c>
      <c r="G23" s="88">
        <f t="shared" si="1"/>
        <v>8</v>
      </c>
      <c r="H23" s="89" t="s">
        <v>39</v>
      </c>
      <c r="I23" s="90">
        <f t="shared" si="0"/>
        <v>10</v>
      </c>
      <c r="K23" s="126"/>
      <c r="L23" s="35">
        <f>L22</f>
        <v>2</v>
      </c>
      <c r="M23" s="34" t="s">
        <v>5</v>
      </c>
      <c r="N23" s="2" t="str">
        <f>IF(OR(A42&gt;0,A43&gt;0,A44&gt;0,A45&gt;0)," ",31)</f>
        <v xml:space="preserve"> </v>
      </c>
      <c r="O23" s="2" t="str">
        <f>IF(OR(A42&gt;0,A43&gt;0,A44&gt;0,A45&gt;0)," ",B35)</f>
        <v xml:space="preserve"> </v>
      </c>
      <c r="P23" s="65"/>
      <c r="Q23" s="106" t="str">
        <f>IF(P23&gt;0,IF(P23&gt;P22,"G"," ")," ")</f>
        <v xml:space="preserve"> </v>
      </c>
      <c r="R23" s="55"/>
      <c r="S23" s="35">
        <f>S22</f>
        <v>8</v>
      </c>
      <c r="T23" s="34" t="s">
        <v>5</v>
      </c>
      <c r="U23" s="2" t="str">
        <f>IF($A$42&gt;0,A19,IF(Q25="G",N25,N24))</f>
        <v xml:space="preserve"> </v>
      </c>
      <c r="V23" s="2" t="str">
        <f>IF($A$42&gt;0,B19,IF(Q25="G",O25,O24))</f>
        <v xml:space="preserve"> </v>
      </c>
      <c r="W23" s="65"/>
      <c r="X23" s="45" t="str">
        <f>IF(W23&gt;0,IF(W23&gt;W22,"G"," ")," ")</f>
        <v xml:space="preserve"> </v>
      </c>
      <c r="Y23" s="6"/>
      <c r="Z23" s="4"/>
      <c r="AA23" s="4"/>
      <c r="AB23" s="4"/>
      <c r="AC23" s="4"/>
      <c r="AD23" s="4"/>
      <c r="AE23" s="4"/>
      <c r="AF23" s="6"/>
      <c r="AG23" s="4"/>
      <c r="AH23" s="4"/>
      <c r="AI23" s="4"/>
      <c r="AJ23" s="4"/>
      <c r="AK23" s="4"/>
      <c r="AL23" s="4"/>
      <c r="AM23" s="4"/>
      <c r="AN23" s="25">
        <f>AN21+1</f>
        <v>10</v>
      </c>
      <c r="AO23" s="79" t="s">
        <v>4</v>
      </c>
      <c r="AP23" s="4">
        <f>IF(AL29="G",AI30,AI29)</f>
        <v>2</v>
      </c>
      <c r="AQ23" s="4" t="str">
        <f>IF(AL29="G",AJ30,AJ29)</f>
        <v>JOUSSEIN Océane</v>
      </c>
      <c r="AR23" s="97">
        <v>6</v>
      </c>
      <c r="AS23" s="81" t="str">
        <f>IF(AR23&gt;0,IF(AR23&gt;AR24,"G"," ")," ")</f>
        <v>G</v>
      </c>
      <c r="AT23" s="69">
        <f t="shared" ref="AT23:AT37" si="4">$AT$22</f>
        <v>17</v>
      </c>
      <c r="AU23" s="4" t="str">
        <f>IF(Q9="G",N8,N9)</f>
        <v xml:space="preserve"> </v>
      </c>
      <c r="AV23" s="17" t="str">
        <f>IF(Q9="G",O8,O9)</f>
        <v xml:space="preserve"> </v>
      </c>
    </row>
    <row r="24" spans="1:48" x14ac:dyDescent="0.25">
      <c r="A24" s="24">
        <v>20</v>
      </c>
      <c r="B24" s="37"/>
      <c r="C24" s="118">
        <f>C17</f>
        <v>13</v>
      </c>
      <c r="D24" s="82">
        <f t="shared" si="3"/>
        <v>4</v>
      </c>
      <c r="E24" s="82">
        <f>E17</f>
        <v>7</v>
      </c>
      <c r="F24" s="82">
        <f>F21</f>
        <v>8</v>
      </c>
      <c r="G24" s="52">
        <f t="shared" si="1"/>
        <v>8</v>
      </c>
      <c r="H24" s="18" t="s">
        <v>39</v>
      </c>
      <c r="I24" s="17">
        <f t="shared" si="0"/>
        <v>10</v>
      </c>
      <c r="K24" s="126"/>
      <c r="L24" s="49">
        <f>L33+1</f>
        <v>15</v>
      </c>
      <c r="M24" s="50" t="s">
        <v>4</v>
      </c>
      <c r="N24" s="4" t="str">
        <f>IF(OR(A42&gt;0,A43&gt;0,A44&gt;0,A45&gt;0)," ",15)</f>
        <v xml:space="preserve"> </v>
      </c>
      <c r="O24" s="4" t="str">
        <f>IF(OR(A42&gt;0,A43&gt;0,A44&gt;0,A45&gt;0)," ",B19)</f>
        <v xml:space="preserve"> </v>
      </c>
      <c r="P24" s="64"/>
      <c r="Q24" s="105" t="str">
        <f>IF(P24&gt;0,IF(P24&gt;P25,"G"," ")," ")</f>
        <v xml:space="preserve"> </v>
      </c>
      <c r="R24" s="55"/>
      <c r="S24" s="4"/>
      <c r="T24" s="4"/>
      <c r="U24" s="4"/>
      <c r="V24" s="4"/>
      <c r="W24" s="4"/>
      <c r="X24" s="18"/>
      <c r="Y24" s="6"/>
      <c r="Z24" s="4"/>
      <c r="AA24" s="4"/>
      <c r="AB24" s="4"/>
      <c r="AC24" s="4"/>
      <c r="AD24" s="4"/>
      <c r="AE24" s="18"/>
      <c r="AF24" s="6"/>
      <c r="AG24" s="4"/>
      <c r="AH24" s="4"/>
      <c r="AI24" s="4"/>
      <c r="AJ24" s="4"/>
      <c r="AK24" s="4"/>
      <c r="AL24" s="4"/>
      <c r="AM24" s="4"/>
      <c r="AN24" s="26">
        <f>AN23</f>
        <v>10</v>
      </c>
      <c r="AO24" s="78" t="s">
        <v>5</v>
      </c>
      <c r="AP24" s="2">
        <f>IF(AL14="G",AI13,AI14)</f>
        <v>5</v>
      </c>
      <c r="AQ24" s="2" t="str">
        <f>IF(AL14="G",AJ13,AJ14)</f>
        <v>BUHIT Nina</v>
      </c>
      <c r="AR24" s="61">
        <v>4</v>
      </c>
      <c r="AS24" s="40" t="str">
        <f>IF(AR24&gt;0,IF(AR24&gt;AR23,"G"," ")," ")</f>
        <v xml:space="preserve"> </v>
      </c>
      <c r="AT24" s="69">
        <f t="shared" si="4"/>
        <v>17</v>
      </c>
      <c r="AU24" s="4" t="str">
        <f>IF(Q11="G",N10,N11)</f>
        <v xml:space="preserve"> </v>
      </c>
      <c r="AV24" s="17" t="str">
        <f>IF(Q11="G",O10,O11)</f>
        <v xml:space="preserve"> </v>
      </c>
    </row>
    <row r="25" spans="1:48" x14ac:dyDescent="0.25">
      <c r="A25" s="24">
        <v>21</v>
      </c>
      <c r="B25" s="37"/>
      <c r="C25" s="119">
        <f>C16</f>
        <v>12</v>
      </c>
      <c r="D25" s="87">
        <f t="shared" si="3"/>
        <v>3</v>
      </c>
      <c r="E25" s="87">
        <f>E24</f>
        <v>7</v>
      </c>
      <c r="F25" s="87">
        <f>F24</f>
        <v>8</v>
      </c>
      <c r="G25" s="88">
        <f t="shared" si="1"/>
        <v>8</v>
      </c>
      <c r="H25" s="89" t="s">
        <v>39</v>
      </c>
      <c r="I25" s="90">
        <f t="shared" si="0"/>
        <v>10</v>
      </c>
      <c r="K25" s="127"/>
      <c r="L25" s="35">
        <f>L24</f>
        <v>15</v>
      </c>
      <c r="M25" s="34" t="s">
        <v>5</v>
      </c>
      <c r="N25" s="2" t="str">
        <f>IF(OR(A42&gt;0,A43&gt;0,A44&gt;0,A45&gt;0)," ",18)</f>
        <v xml:space="preserve"> </v>
      </c>
      <c r="O25" s="2" t="str">
        <f>IF(OR(A42&gt;0,A43&gt;0,A44&gt;0,A45&gt;0)," ",B22)</f>
        <v xml:space="preserve"> </v>
      </c>
      <c r="P25" s="65"/>
      <c r="Q25" s="106" t="str">
        <f>IF(P25&gt;0,IF(P25&gt;P24,"G"," ")," ")</f>
        <v xml:space="preserve"> </v>
      </c>
      <c r="R25" s="56"/>
      <c r="S25" s="2"/>
      <c r="T25" s="2"/>
      <c r="U25" s="2"/>
      <c r="V25" s="2"/>
      <c r="W25" s="2"/>
      <c r="X25" s="2"/>
      <c r="Y25" s="7"/>
      <c r="Z25" s="50">
        <v>9</v>
      </c>
      <c r="AA25" s="50" t="s">
        <v>4</v>
      </c>
      <c r="AB25" s="1">
        <f>IF(A43&gt;0,A6,IF(X23="G",U23,U22))</f>
        <v>2</v>
      </c>
      <c r="AC25" s="1" t="str">
        <f>IF(A43&gt;0,B6,IF(X23="G",V23,V22))</f>
        <v>JOUSSEIN Océane</v>
      </c>
      <c r="AD25" s="64">
        <v>7</v>
      </c>
      <c r="AE25" s="44" t="str">
        <f>IF(AD25&gt;0,IF(AD25&gt;AD26,"G"," ")," ")</f>
        <v>G</v>
      </c>
      <c r="AF25" s="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9">
        <f t="shared" si="4"/>
        <v>17</v>
      </c>
      <c r="AU25" s="4" t="str">
        <f>IF(Q13="G",N12,N13)</f>
        <v xml:space="preserve"> </v>
      </c>
      <c r="AV25" s="17" t="str">
        <f>IF(Q13="G",O12,O13)</f>
        <v xml:space="preserve"> </v>
      </c>
    </row>
    <row r="26" spans="1:48" x14ac:dyDescent="0.25">
      <c r="A26" s="24">
        <v>22</v>
      </c>
      <c r="B26" s="37"/>
      <c r="C26" s="118">
        <f>C15</f>
        <v>11</v>
      </c>
      <c r="D26" s="82">
        <f t="shared" si="3"/>
        <v>6</v>
      </c>
      <c r="E26" s="82">
        <f>E23</f>
        <v>10</v>
      </c>
      <c r="F26" s="82">
        <f>F23</f>
        <v>9</v>
      </c>
      <c r="G26" s="52">
        <f t="shared" si="1"/>
        <v>8</v>
      </c>
      <c r="H26" s="18" t="s">
        <v>39</v>
      </c>
      <c r="I26" s="17">
        <f t="shared" si="0"/>
        <v>10</v>
      </c>
      <c r="K26" s="125" t="s">
        <v>28</v>
      </c>
      <c r="L26" s="49">
        <f>L35+1</f>
        <v>7</v>
      </c>
      <c r="M26" s="50" t="s">
        <v>4</v>
      </c>
      <c r="N26" s="4" t="str">
        <f>IF(OR(A42&gt;0,A43&gt;0,A44&gt;0,A45&gt;0)," ",7)</f>
        <v xml:space="preserve"> </v>
      </c>
      <c r="O26" s="4" t="str">
        <f>IF(OR(A42&gt;0,A43&gt;0,A44&gt;0,A45&gt;0)," ",B11)</f>
        <v xml:space="preserve"> </v>
      </c>
      <c r="P26" s="64"/>
      <c r="Q26" s="105" t="str">
        <f>IF(P26&gt;0,IF(P26&gt;P27,"G"," ")," ")</f>
        <v xml:space="preserve"> </v>
      </c>
      <c r="R26" s="54"/>
      <c r="S26" s="49">
        <f>S34+1</f>
        <v>7</v>
      </c>
      <c r="T26" s="50" t="s">
        <v>4</v>
      </c>
      <c r="U26" s="1" t="str">
        <f>IF($A$42&gt;0,A11,IF(Q26="G",N26,N27))</f>
        <v xml:space="preserve"> </v>
      </c>
      <c r="V26" s="1" t="str">
        <f>IF($A$42&gt;0,B11,IF(Q26="G",O26,O27))</f>
        <v xml:space="preserve"> </v>
      </c>
      <c r="W26" s="64"/>
      <c r="X26" s="44" t="str">
        <f>IF(W26&gt;0,IF(W26&gt;W27,"G"," ")," ")</f>
        <v xml:space="preserve"> </v>
      </c>
      <c r="Y26" s="5"/>
      <c r="Z26" s="26">
        <f>Z25</f>
        <v>9</v>
      </c>
      <c r="AA26" s="34" t="s">
        <v>5</v>
      </c>
      <c r="AB26" s="2">
        <f>IF(A43&gt;0,A11,IF(X26="G",U26,U27))</f>
        <v>7</v>
      </c>
      <c r="AC26" s="2" t="str">
        <f>IF(A43&gt;0,B11,IF(X26="G",V26,V27))</f>
        <v>WOLFS Angelina</v>
      </c>
      <c r="AD26" s="65">
        <v>3</v>
      </c>
      <c r="AE26" s="45" t="str">
        <f>IF(AD26&gt;0,IF(AD26&gt;AD25,"G"," ")," ")</f>
        <v xml:space="preserve"> </v>
      </c>
      <c r="AF26" s="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9">
        <f t="shared" si="4"/>
        <v>17</v>
      </c>
      <c r="AU26" s="4" t="str">
        <f>IF(Q15="G",N14,N15)</f>
        <v xml:space="preserve"> </v>
      </c>
      <c r="AV26" s="17" t="str">
        <f>IF(Q15="G",O14,O15)</f>
        <v xml:space="preserve"> </v>
      </c>
    </row>
    <row r="27" spans="1:48" ht="16.5" thickBot="1" x14ac:dyDescent="0.3">
      <c r="A27" s="24">
        <v>23</v>
      </c>
      <c r="B27" s="37"/>
      <c r="C27" s="119">
        <f>C14</f>
        <v>10</v>
      </c>
      <c r="D27" s="87">
        <f t="shared" si="3"/>
        <v>7</v>
      </c>
      <c r="E27" s="87">
        <f>E22</f>
        <v>9</v>
      </c>
      <c r="F27" s="87">
        <f>F26</f>
        <v>9</v>
      </c>
      <c r="G27" s="88">
        <f t="shared" si="1"/>
        <v>8</v>
      </c>
      <c r="H27" s="89" t="s">
        <v>39</v>
      </c>
      <c r="I27" s="90">
        <f t="shared" si="0"/>
        <v>10</v>
      </c>
      <c r="K27" s="126"/>
      <c r="L27" s="35">
        <f>L26</f>
        <v>7</v>
      </c>
      <c r="M27" s="34" t="s">
        <v>5</v>
      </c>
      <c r="N27" s="2" t="str">
        <f>IF(OR(A42&gt;0,A43&gt;0,A44&gt;0,A45&gt;0)," ",26)</f>
        <v xml:space="preserve"> </v>
      </c>
      <c r="O27" s="2" t="str">
        <f>IF(OR(A42&gt;0,A43&gt;0,A44&gt;0,A45&gt;0)," ",B30)</f>
        <v xml:space="preserve"> </v>
      </c>
      <c r="P27" s="65"/>
      <c r="Q27" s="106" t="str">
        <f>IF(P27&gt;0,IF(P27&gt;P26,"G"," ")," ")</f>
        <v xml:space="preserve"> </v>
      </c>
      <c r="R27" s="55"/>
      <c r="S27" s="35">
        <f>S26</f>
        <v>7</v>
      </c>
      <c r="T27" s="34" t="s">
        <v>5</v>
      </c>
      <c r="U27" s="2" t="str">
        <f>IF($A$42&gt;0,A14,IF(Q29="G",N29,N28))</f>
        <v xml:space="preserve"> </v>
      </c>
      <c r="V27" s="2" t="str">
        <f>IF($A$42&gt;0,B14,IF(Q29="G",O29,O28))</f>
        <v xml:space="preserve"> </v>
      </c>
      <c r="W27" s="65"/>
      <c r="X27" s="45" t="str">
        <f>IF(W27&gt;0,IF(W27&gt;W26,"G"," ")," ")</f>
        <v xml:space="preserve"> </v>
      </c>
      <c r="Y27" s="6"/>
      <c r="Z27" s="4"/>
      <c r="AA27" s="4"/>
      <c r="AB27" s="4"/>
      <c r="AC27" s="4"/>
      <c r="AD27" s="4"/>
      <c r="AE27" s="18"/>
      <c r="AF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9">
        <f t="shared" si="4"/>
        <v>17</v>
      </c>
      <c r="AU27" s="4" t="str">
        <f>IF(Q17="G",N16,N17)</f>
        <v xml:space="preserve"> </v>
      </c>
      <c r="AV27" s="17" t="str">
        <f>IF(Q17="G",O16,O17)</f>
        <v xml:space="preserve"> </v>
      </c>
    </row>
    <row r="28" spans="1:48" ht="16.5" thickBot="1" x14ac:dyDescent="0.3">
      <c r="A28" s="24">
        <v>24</v>
      </c>
      <c r="B28" s="37"/>
      <c r="C28" s="118">
        <f>C13</f>
        <v>9</v>
      </c>
      <c r="D28" s="82">
        <f t="shared" si="3"/>
        <v>2</v>
      </c>
      <c r="E28" s="82">
        <f>E20</f>
        <v>8</v>
      </c>
      <c r="F28" s="82">
        <f>F25</f>
        <v>8</v>
      </c>
      <c r="G28" s="52">
        <f t="shared" si="1"/>
        <v>8</v>
      </c>
      <c r="H28" s="18" t="s">
        <v>39</v>
      </c>
      <c r="I28" s="17">
        <f t="shared" si="0"/>
        <v>10</v>
      </c>
      <c r="K28" s="126"/>
      <c r="L28" s="49">
        <f>L15+1</f>
        <v>10</v>
      </c>
      <c r="M28" s="50" t="s">
        <v>4</v>
      </c>
      <c r="N28" s="4" t="str">
        <f>IF(OR(A42&gt;0,A43&gt;0,A44&gt;0,A45&gt;0)," ",10)</f>
        <v xml:space="preserve"> </v>
      </c>
      <c r="O28" s="4" t="str">
        <f>IF(OR(A42&gt;0,A43&gt;0,A44&gt;0,A45&gt;0)," ",B14)</f>
        <v xml:space="preserve"> </v>
      </c>
      <c r="P28" s="64"/>
      <c r="Q28" s="105" t="str">
        <f>IF(P28&gt;0,IF(P28&gt;P29,"G"," ")," ")</f>
        <v xml:space="preserve"> </v>
      </c>
      <c r="R28" s="55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18"/>
      <c r="AF28" s="6"/>
      <c r="AG28" s="8" t="s">
        <v>6</v>
      </c>
      <c r="AH28" s="9"/>
      <c r="AI28" s="9" t="s">
        <v>1</v>
      </c>
      <c r="AJ28" s="9" t="s">
        <v>0</v>
      </c>
      <c r="AK28" s="9" t="s">
        <v>31</v>
      </c>
      <c r="AL28" s="10" t="s">
        <v>3</v>
      </c>
      <c r="AM28" s="4"/>
      <c r="AN28" s="4"/>
      <c r="AO28" s="4"/>
      <c r="AP28" s="4"/>
      <c r="AQ28" s="4"/>
      <c r="AR28" s="4"/>
      <c r="AS28" s="4"/>
      <c r="AT28" s="69">
        <f t="shared" si="4"/>
        <v>17</v>
      </c>
      <c r="AU28" s="4" t="str">
        <f>IF(Q19="G",N18,N19)</f>
        <v xml:space="preserve"> </v>
      </c>
      <c r="AV28" s="17" t="str">
        <f>IF(Q19="G",O18,O19)</f>
        <v xml:space="preserve"> </v>
      </c>
    </row>
    <row r="29" spans="1:48" x14ac:dyDescent="0.25">
      <c r="A29" s="24">
        <v>25</v>
      </c>
      <c r="B29" s="37"/>
      <c r="C29" s="119">
        <f>C12</f>
        <v>8</v>
      </c>
      <c r="D29" s="87">
        <f>D12</f>
        <v>2</v>
      </c>
      <c r="E29" s="87">
        <f>E28</f>
        <v>8</v>
      </c>
      <c r="F29" s="87">
        <f>F28</f>
        <v>8</v>
      </c>
      <c r="G29" s="88">
        <f t="shared" si="1"/>
        <v>8</v>
      </c>
      <c r="H29" s="89" t="s">
        <v>39</v>
      </c>
      <c r="I29" s="90">
        <f t="shared" si="0"/>
        <v>10</v>
      </c>
      <c r="K29" s="127"/>
      <c r="L29" s="35">
        <f>L28</f>
        <v>10</v>
      </c>
      <c r="M29" s="34" t="s">
        <v>5</v>
      </c>
      <c r="N29" s="2" t="str">
        <f>IF(OR(A42&gt;0,A43&gt;0,A44&gt;0,A45&gt;0)," ",23)</f>
        <v xml:space="preserve"> </v>
      </c>
      <c r="O29" s="2" t="str">
        <f>IF(OR(A42&gt;0,A43&gt;0,A44&gt;0,A45&gt;0)," ",B27)</f>
        <v xml:space="preserve"> </v>
      </c>
      <c r="P29" s="65"/>
      <c r="Q29" s="106" t="str">
        <f>IF(P29&gt;0,IF(P29&gt;P28,"G"," ")," ")</f>
        <v xml:space="preserve"> </v>
      </c>
      <c r="R29" s="56"/>
      <c r="S29" s="2"/>
      <c r="T29" s="2"/>
      <c r="U29" s="2"/>
      <c r="V29" s="2"/>
      <c r="W29" s="2"/>
      <c r="X29" s="31"/>
      <c r="Y29" s="7"/>
      <c r="Z29" s="2"/>
      <c r="AA29" s="2"/>
      <c r="AB29" s="2"/>
      <c r="AC29" s="2"/>
      <c r="AD29" s="2"/>
      <c r="AE29" s="31"/>
      <c r="AF29" s="7"/>
      <c r="AG29" s="25">
        <f>AG13+1</f>
        <v>9</v>
      </c>
      <c r="AH29" s="77" t="s">
        <v>4</v>
      </c>
      <c r="AI29" s="4">
        <f>IF(A44&gt;0,A6,IF(AE25="G",AB25,AB26))</f>
        <v>2</v>
      </c>
      <c r="AJ29" s="4" t="str">
        <f>IF(A44&gt;0,B6,IF(AE25="G",AC25,AC26))</f>
        <v>JOUSSEIN Océane</v>
      </c>
      <c r="AK29" s="95">
        <v>1</v>
      </c>
      <c r="AL29" s="48" t="str">
        <f>IF(AK29&gt;0,IF(AK29&gt;AK30,"G"," ")," ")</f>
        <v xml:space="preserve"> </v>
      </c>
      <c r="AM29" s="4"/>
      <c r="AN29" s="4"/>
      <c r="AO29" s="4"/>
      <c r="AP29" s="4"/>
      <c r="AQ29" s="4"/>
      <c r="AR29" s="4"/>
      <c r="AS29" s="4"/>
      <c r="AT29" s="69">
        <f t="shared" si="4"/>
        <v>17</v>
      </c>
      <c r="AU29" s="4" t="str">
        <f>IF(Q21="G",N20,N21)</f>
        <v xml:space="preserve"> </v>
      </c>
      <c r="AV29" s="17" t="str">
        <f>IF(Q21="G",O20,O21)</f>
        <v xml:space="preserve"> </v>
      </c>
    </row>
    <row r="30" spans="1:48" x14ac:dyDescent="0.25">
      <c r="A30" s="24">
        <v>26</v>
      </c>
      <c r="B30" s="37"/>
      <c r="C30" s="118">
        <f>C11</f>
        <v>7</v>
      </c>
      <c r="D30" s="82">
        <f>D27</f>
        <v>7</v>
      </c>
      <c r="E30" s="82">
        <f>E27</f>
        <v>9</v>
      </c>
      <c r="F30" s="82">
        <f>F27</f>
        <v>9</v>
      </c>
      <c r="G30" s="52">
        <f t="shared" si="1"/>
        <v>8</v>
      </c>
      <c r="H30" s="18" t="s">
        <v>39</v>
      </c>
      <c r="I30" s="17">
        <f t="shared" si="0"/>
        <v>10</v>
      </c>
      <c r="K30" s="128" t="s">
        <v>29</v>
      </c>
      <c r="L30" s="49">
        <f>L23+1</f>
        <v>3</v>
      </c>
      <c r="M30" s="50" t="s">
        <v>4</v>
      </c>
      <c r="N30" s="4" t="str">
        <f>IF(OR(A42&gt;0,A43&gt;0,A44&gt;0,A45&gt;0)," ",3)</f>
        <v xml:space="preserve"> </v>
      </c>
      <c r="O30" s="4" t="str">
        <f>IF(OR(A42&gt;0,A43&gt;0,A44&gt;0,A45&gt;0)," ",B7)</f>
        <v xml:space="preserve"> </v>
      </c>
      <c r="P30" s="66"/>
      <c r="Q30" s="107" t="str">
        <f>IF(P30&gt;0,IF(P30&gt;P31,"G"," ")," ")</f>
        <v xml:space="preserve"> </v>
      </c>
      <c r="R30" s="54"/>
      <c r="S30" s="49">
        <f>S10+1</f>
        <v>5</v>
      </c>
      <c r="T30" s="50" t="s">
        <v>4</v>
      </c>
      <c r="U30" s="1" t="str">
        <f>IF($A$42&gt;0,A7,IF(Q30="G",N30,N31))</f>
        <v xml:space="preserve"> </v>
      </c>
      <c r="V30" s="1" t="str">
        <f>IF($A$42&gt;0,B7,IF(Q30="G",O30,O31))</f>
        <v xml:space="preserve"> </v>
      </c>
      <c r="W30" s="66"/>
      <c r="X30" s="46" t="str">
        <f>IF(W30&gt;0,IF(W30&gt;W31,"G"," ")," ")</f>
        <v xml:space="preserve"> </v>
      </c>
      <c r="Y30" s="5"/>
      <c r="Z30" s="51"/>
      <c r="AA30" s="1"/>
      <c r="AB30" s="1"/>
      <c r="AC30" s="1"/>
      <c r="AD30" s="1"/>
      <c r="AE30" s="1"/>
      <c r="AF30" s="5"/>
      <c r="AG30" s="26">
        <f>AG29</f>
        <v>9</v>
      </c>
      <c r="AH30" s="78" t="s">
        <v>5</v>
      </c>
      <c r="AI30" s="2">
        <f>IF(A44&gt;0,A7,IF(AE33="G",AB33,AB34))</f>
        <v>3</v>
      </c>
      <c r="AJ30" s="2" t="str">
        <f>IF(A44&gt;0,B7,IF(AE33="G",AC33,AC34))</f>
        <v>DORS Elisa</v>
      </c>
      <c r="AK30" s="67">
        <v>7</v>
      </c>
      <c r="AL30" s="47" t="str">
        <f>IF(AK30&gt;0,IF(AK30&gt;AK29,"G"," ")," ")</f>
        <v>G</v>
      </c>
      <c r="AM30" s="4"/>
      <c r="AN30" s="4"/>
      <c r="AO30" s="4"/>
      <c r="AP30" s="4"/>
      <c r="AQ30" s="4"/>
      <c r="AR30" s="4"/>
      <c r="AS30" s="4"/>
      <c r="AT30" s="69">
        <f t="shared" si="4"/>
        <v>17</v>
      </c>
      <c r="AU30" s="4" t="str">
        <f>IF(Q23="G",N22,N23)</f>
        <v xml:space="preserve"> </v>
      </c>
      <c r="AV30" s="17" t="str">
        <f>IF(Q23="G",O22,O23)</f>
        <v xml:space="preserve"> </v>
      </c>
    </row>
    <row r="31" spans="1:48" x14ac:dyDescent="0.25">
      <c r="A31" s="24">
        <v>27</v>
      </c>
      <c r="B31" s="37"/>
      <c r="C31" s="119">
        <f>C10</f>
        <v>6</v>
      </c>
      <c r="D31" s="87">
        <f>D26</f>
        <v>6</v>
      </c>
      <c r="E31" s="87">
        <f>E23</f>
        <v>10</v>
      </c>
      <c r="F31" s="87">
        <f>F30</f>
        <v>9</v>
      </c>
      <c r="G31" s="88">
        <f t="shared" si="1"/>
        <v>8</v>
      </c>
      <c r="H31" s="89" t="s">
        <v>39</v>
      </c>
      <c r="I31" s="90">
        <f t="shared" si="0"/>
        <v>10</v>
      </c>
      <c r="K31" s="129"/>
      <c r="L31" s="35">
        <f>L30</f>
        <v>3</v>
      </c>
      <c r="M31" s="34" t="s">
        <v>5</v>
      </c>
      <c r="N31" s="2" t="str">
        <f>IF(OR(A42&gt;0,A43&gt;0,A44&gt;0,A45&gt;0)," ",30)</f>
        <v xml:space="preserve"> </v>
      </c>
      <c r="O31" s="2" t="str">
        <f>IF(OR(A42&gt;0,A43&gt;0,A44&gt;0,A45&gt;0)," ",B34)</f>
        <v xml:space="preserve"> </v>
      </c>
      <c r="P31" s="67"/>
      <c r="Q31" s="108" t="str">
        <f>IF(P31&gt;0,IF(P31&gt;P30,"G"," ")," ")</f>
        <v xml:space="preserve"> </v>
      </c>
      <c r="R31" s="55"/>
      <c r="S31" s="35">
        <f>S30</f>
        <v>5</v>
      </c>
      <c r="T31" s="34" t="s">
        <v>5</v>
      </c>
      <c r="U31" s="2" t="str">
        <f>IF($A$42&gt;0,A18,IF(Q33="G",N33,N32))</f>
        <v xml:space="preserve"> </v>
      </c>
      <c r="V31" s="2" t="str">
        <f>IF($A$42&gt;0,B18,IF(Q33="G",O33,O32))</f>
        <v xml:space="preserve"> </v>
      </c>
      <c r="W31" s="67"/>
      <c r="X31" s="47" t="str">
        <f>IF(W31&gt;0,IF(W31&gt;W30,"G"," ")," ")</f>
        <v xml:space="preserve"> </v>
      </c>
      <c r="Y31" s="6"/>
      <c r="Z31" s="52"/>
      <c r="AA31" s="4"/>
      <c r="AB31" s="4"/>
      <c r="AC31" s="4"/>
      <c r="AD31" s="4"/>
      <c r="AE31" s="4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69">
        <f t="shared" si="4"/>
        <v>17</v>
      </c>
      <c r="AU31" s="4" t="str">
        <f>IF(Q25="G",N24,N25)</f>
        <v xml:space="preserve"> </v>
      </c>
      <c r="AV31" s="17" t="str">
        <f>IF(Q25="G",O24,O25)</f>
        <v xml:space="preserve"> </v>
      </c>
    </row>
    <row r="32" spans="1:48" x14ac:dyDescent="0.25">
      <c r="A32" s="24">
        <v>28</v>
      </c>
      <c r="B32" s="37"/>
      <c r="C32" s="118">
        <f>C9</f>
        <v>5</v>
      </c>
      <c r="D32" s="82">
        <f>D9</f>
        <v>3</v>
      </c>
      <c r="E32" s="82">
        <f>E25</f>
        <v>7</v>
      </c>
      <c r="F32" s="82">
        <f>F29</f>
        <v>8</v>
      </c>
      <c r="G32" s="52">
        <f t="shared" si="1"/>
        <v>8</v>
      </c>
      <c r="H32" s="18" t="s">
        <v>39</v>
      </c>
      <c r="I32" s="17">
        <f t="shared" si="0"/>
        <v>10</v>
      </c>
      <c r="K32" s="129"/>
      <c r="L32" s="49">
        <f>L11+1</f>
        <v>14</v>
      </c>
      <c r="M32" s="50" t="s">
        <v>4</v>
      </c>
      <c r="N32" s="4" t="str">
        <f>IF(OR(A42&gt;0,A43&gt;0,A44&gt;0,A45&gt;0)," ",14)</f>
        <v xml:space="preserve"> </v>
      </c>
      <c r="O32" s="4" t="str">
        <f>IF(OR(A42&gt;0,A43&gt;0,A44&gt;0,A45&gt;0)," ",B18)</f>
        <v xml:space="preserve"> </v>
      </c>
      <c r="P32" s="66"/>
      <c r="Q32" s="107" t="str">
        <f>IF(P32&gt;0,IF(P32&gt;P33,"G"," ")," ")</f>
        <v xml:space="preserve"> </v>
      </c>
      <c r="R32" s="55"/>
      <c r="S32" s="4"/>
      <c r="T32" s="4"/>
      <c r="U32" s="4"/>
      <c r="V32" s="4"/>
      <c r="W32" s="4"/>
      <c r="X32" s="18"/>
      <c r="Y32" s="6"/>
      <c r="Z32" s="52"/>
      <c r="AA32" s="4"/>
      <c r="AB32" s="4"/>
      <c r="AC32" s="4"/>
      <c r="AD32" s="4"/>
      <c r="AE32" s="18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9">
        <f t="shared" si="4"/>
        <v>17</v>
      </c>
      <c r="AU32" s="4" t="str">
        <f>IF(Q27="G",N26,N27)</f>
        <v xml:space="preserve"> </v>
      </c>
      <c r="AV32" s="17" t="str">
        <f>IF(Q27="G",O26,O27)</f>
        <v xml:space="preserve"> </v>
      </c>
    </row>
    <row r="33" spans="1:48" x14ac:dyDescent="0.25">
      <c r="A33" s="24">
        <v>29</v>
      </c>
      <c r="B33" s="37"/>
      <c r="C33" s="119">
        <f>C8</f>
        <v>4</v>
      </c>
      <c r="D33" s="87">
        <f>D8</f>
        <v>4</v>
      </c>
      <c r="E33" s="87">
        <f>E25</f>
        <v>7</v>
      </c>
      <c r="F33" s="87">
        <f>F32</f>
        <v>8</v>
      </c>
      <c r="G33" s="88">
        <f t="shared" si="1"/>
        <v>8</v>
      </c>
      <c r="H33" s="89" t="s">
        <v>39</v>
      </c>
      <c r="I33" s="90">
        <f t="shared" si="0"/>
        <v>10</v>
      </c>
      <c r="K33" s="130"/>
      <c r="L33" s="35">
        <f>L32</f>
        <v>14</v>
      </c>
      <c r="M33" s="34" t="s">
        <v>5</v>
      </c>
      <c r="N33" s="2" t="str">
        <f>IF(OR(A42&gt;0,A43&gt;0,A44&gt;0,A45&gt;0)," ",19)</f>
        <v xml:space="preserve"> </v>
      </c>
      <c r="O33" s="2" t="str">
        <f>IF(OR(A42&gt;0,A43&gt;0,A44&gt;0,A45&gt;0)," ",B23)</f>
        <v xml:space="preserve"> </v>
      </c>
      <c r="P33" s="67"/>
      <c r="Q33" s="108" t="str">
        <f>IF(P33&gt;0,IF(P33&gt;P32,"G"," ")," ")</f>
        <v xml:space="preserve"> </v>
      </c>
      <c r="R33" s="56"/>
      <c r="S33" s="2"/>
      <c r="T33" s="2"/>
      <c r="U33" s="2"/>
      <c r="V33" s="2"/>
      <c r="W33" s="2"/>
      <c r="X33" s="2"/>
      <c r="Y33" s="7"/>
      <c r="Z33" s="27">
        <f>Z25+1</f>
        <v>10</v>
      </c>
      <c r="AA33" s="50" t="s">
        <v>4</v>
      </c>
      <c r="AB33" s="1">
        <f>IF(A43&gt;0,A7,IF(X30="G",U30,U31))</f>
        <v>3</v>
      </c>
      <c r="AC33" s="1" t="str">
        <f>IF(A43&gt;0,B7,IF(X30="G",V30,V31))</f>
        <v>DORS Elisa</v>
      </c>
      <c r="AD33" s="66">
        <v>6</v>
      </c>
      <c r="AE33" s="46" t="str">
        <f>IF(AD33&gt;0,IF(AD33&gt;AD34,"G"," ")," ")</f>
        <v>G</v>
      </c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9">
        <f t="shared" si="4"/>
        <v>17</v>
      </c>
      <c r="AU33" s="4" t="str">
        <f>IF(Q29="G",N28,N29)</f>
        <v xml:space="preserve"> </v>
      </c>
      <c r="AV33" s="17" t="str">
        <f>IF(Q29="G",O28,O29)</f>
        <v xml:space="preserve"> </v>
      </c>
    </row>
    <row r="34" spans="1:48" x14ac:dyDescent="0.25">
      <c r="A34" s="24">
        <v>30</v>
      </c>
      <c r="B34" s="37"/>
      <c r="C34" s="118">
        <f>C7</f>
        <v>3</v>
      </c>
      <c r="D34" s="82">
        <f>D7</f>
        <v>5</v>
      </c>
      <c r="E34" s="82">
        <f>E23</f>
        <v>10</v>
      </c>
      <c r="F34" s="82">
        <f>F31</f>
        <v>9</v>
      </c>
      <c r="G34" s="52">
        <f t="shared" si="1"/>
        <v>8</v>
      </c>
      <c r="H34" s="18" t="s">
        <v>39</v>
      </c>
      <c r="I34" s="17">
        <f t="shared" si="0"/>
        <v>10</v>
      </c>
      <c r="K34" s="128" t="s">
        <v>30</v>
      </c>
      <c r="L34" s="49">
        <f>L9+1</f>
        <v>6</v>
      </c>
      <c r="M34" s="50" t="s">
        <v>4</v>
      </c>
      <c r="N34" s="4" t="str">
        <f>IF(OR(A42&gt;0,A43&gt;0,A44&gt;0,A45&gt;0)," ",6)</f>
        <v xml:space="preserve"> </v>
      </c>
      <c r="O34" s="4" t="str">
        <f>IF(OR(A42&gt;0,A43&gt;0,A44&gt;0,A45&gt;0)," ",B10)</f>
        <v xml:space="preserve"> </v>
      </c>
      <c r="P34" s="66"/>
      <c r="Q34" s="107" t="str">
        <f>IF(P34&gt;0,IF(P34&gt;P35,"G"," ")," ")</f>
        <v xml:space="preserve"> </v>
      </c>
      <c r="R34" s="54"/>
      <c r="S34" s="49">
        <f>S30+1</f>
        <v>6</v>
      </c>
      <c r="T34" s="50" t="s">
        <v>4</v>
      </c>
      <c r="U34" s="1" t="str">
        <f>IF($A$42&gt;0,A10,IF(Q34="G",N34,N35))</f>
        <v xml:space="preserve"> </v>
      </c>
      <c r="V34" s="1" t="str">
        <f>IF($A$42&gt;0,B10,IF(Q34="G",O34,O35))</f>
        <v xml:space="preserve"> </v>
      </c>
      <c r="W34" s="66"/>
      <c r="X34" s="46" t="str">
        <f>IF(W34&gt;0,IF(W34&gt;W35,"G"," ")," ")</f>
        <v xml:space="preserve"> </v>
      </c>
      <c r="Y34" s="5"/>
      <c r="Z34" s="26">
        <f>Z33</f>
        <v>10</v>
      </c>
      <c r="AA34" s="34" t="s">
        <v>5</v>
      </c>
      <c r="AB34" s="2">
        <f>IF(A43&gt;0,A10,IF(X35="G",U35,U34))</f>
        <v>6</v>
      </c>
      <c r="AC34" s="2" t="str">
        <f>IF(A43&gt;0,B10,IF(X35="G",V35,V34))</f>
        <v>BOUZIR Sihem</v>
      </c>
      <c r="AD34" s="67">
        <v>0</v>
      </c>
      <c r="AE34" s="47" t="str">
        <f>IF(AD34&gt;0,IF(AD34&gt;AD33,"G"," ")," ")</f>
        <v xml:space="preserve"> </v>
      </c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>
        <f t="shared" si="4"/>
        <v>17</v>
      </c>
      <c r="AU34" s="4" t="str">
        <f>IF(Q31="G",N30,N31)</f>
        <v xml:space="preserve"> </v>
      </c>
      <c r="AV34" s="17" t="str">
        <f>IF(Q31="G",O30,O31)</f>
        <v xml:space="preserve"> </v>
      </c>
    </row>
    <row r="35" spans="1:48" x14ac:dyDescent="0.25">
      <c r="A35" s="24">
        <v>31</v>
      </c>
      <c r="B35" s="37"/>
      <c r="C35" s="119">
        <f>C6</f>
        <v>2</v>
      </c>
      <c r="D35" s="87">
        <f>D6</f>
        <v>8</v>
      </c>
      <c r="E35" s="87">
        <f>E30</f>
        <v>9</v>
      </c>
      <c r="F35" s="87">
        <f>F34</f>
        <v>9</v>
      </c>
      <c r="G35" s="88">
        <f t="shared" si="1"/>
        <v>8</v>
      </c>
      <c r="H35" s="89" t="s">
        <v>39</v>
      </c>
      <c r="I35" s="90">
        <f t="shared" si="0"/>
        <v>10</v>
      </c>
      <c r="K35" s="129"/>
      <c r="L35" s="35">
        <f>L34</f>
        <v>6</v>
      </c>
      <c r="M35" s="34" t="s">
        <v>5</v>
      </c>
      <c r="N35" s="2" t="str">
        <f>IF(OR(A42&gt;0,A43&gt;0,A44&gt;0,A45&gt;0)," ",27)</f>
        <v xml:space="preserve"> </v>
      </c>
      <c r="O35" s="2" t="str">
        <f>IF(OR(A42&gt;0,A43&gt;0,A44&gt;0,A45&gt;0)," ",B31)</f>
        <v xml:space="preserve"> </v>
      </c>
      <c r="P35" s="67"/>
      <c r="Q35" s="108" t="str">
        <f>IF(P35&gt;0,IF(P35&gt;P34,"G"," ")," ")</f>
        <v xml:space="preserve"> </v>
      </c>
      <c r="R35" s="55"/>
      <c r="S35" s="35">
        <f>S34</f>
        <v>6</v>
      </c>
      <c r="T35" s="34" t="s">
        <v>5</v>
      </c>
      <c r="U35" s="2" t="str">
        <f>IF($A$42&gt;0,A15,IF(Q37="G",N37,N36))</f>
        <v xml:space="preserve"> </v>
      </c>
      <c r="V35" s="2" t="str">
        <f>IF($A$42&gt;0,B15,IF(Q37="G",O37,O36))</f>
        <v xml:space="preserve"> </v>
      </c>
      <c r="W35" s="67"/>
      <c r="X35" s="47" t="str">
        <f>IF(W35&gt;0,IF(W35&gt;W34,"G"," ")," ")</f>
        <v xml:space="preserve"> </v>
      </c>
      <c r="Y35" s="6"/>
      <c r="Z35" s="52"/>
      <c r="AA35" s="4"/>
      <c r="AB35" s="4"/>
      <c r="AC35" s="4"/>
      <c r="AD35" s="4"/>
      <c r="AE35" s="18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9">
        <f t="shared" si="4"/>
        <v>17</v>
      </c>
      <c r="AU35" s="4" t="str">
        <f>IF(Q33="G",N32,N33)</f>
        <v xml:space="preserve"> </v>
      </c>
      <c r="AV35" s="17" t="str">
        <f>IF(Q33="G",O32,O33)</f>
        <v xml:space="preserve"> </v>
      </c>
    </row>
    <row r="36" spans="1:48" ht="16.5" thickBot="1" x14ac:dyDescent="0.3">
      <c r="A36" s="29">
        <v>32</v>
      </c>
      <c r="B36" s="38"/>
      <c r="C36" s="120">
        <f>C5</f>
        <v>1</v>
      </c>
      <c r="D36" s="85">
        <f>D5</f>
        <v>1</v>
      </c>
      <c r="E36" s="85">
        <f>E29</f>
        <v>8</v>
      </c>
      <c r="F36" s="85">
        <f>F33</f>
        <v>8</v>
      </c>
      <c r="G36" s="86">
        <f t="shared" si="1"/>
        <v>8</v>
      </c>
      <c r="H36" s="32" t="s">
        <v>39</v>
      </c>
      <c r="I36" s="22">
        <f t="shared" si="0"/>
        <v>10</v>
      </c>
      <c r="K36" s="129"/>
      <c r="L36" s="49">
        <f>L29+1</f>
        <v>11</v>
      </c>
      <c r="M36" s="50" t="s">
        <v>4</v>
      </c>
      <c r="N36" s="4" t="str">
        <f>IF(OR(A42&gt;0,A43&gt;0,A44&gt;0,A45&gt;0)," ",11)</f>
        <v xml:space="preserve"> </v>
      </c>
      <c r="O36" s="4" t="str">
        <f>IF(OR(A42&gt;0,A43&gt;0,A44&gt;0,A45&gt;0)," ",B15)</f>
        <v xml:space="preserve"> </v>
      </c>
      <c r="P36" s="66"/>
      <c r="Q36" s="107" t="str">
        <f>IF(P36&gt;0,IF(P36&gt;P37,"G"," ")," ")</f>
        <v xml:space="preserve"> </v>
      </c>
      <c r="R36" s="55"/>
      <c r="S36" s="4"/>
      <c r="T36" s="4"/>
      <c r="U36" s="4"/>
      <c r="V36" s="4"/>
      <c r="W36" s="4"/>
      <c r="X36" s="4"/>
      <c r="Y36" s="6"/>
      <c r="Z36" s="52"/>
      <c r="AA36" s="4"/>
      <c r="AB36" s="4"/>
      <c r="AC36" s="4"/>
      <c r="AD36" s="4"/>
      <c r="AE36" s="18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69">
        <f t="shared" si="4"/>
        <v>17</v>
      </c>
      <c r="AU36" s="4" t="str">
        <f>IF(Q35="G",N34,N35)</f>
        <v xml:space="preserve"> </v>
      </c>
      <c r="AV36" s="17" t="str">
        <f>IF(Q35="G",O34,O35)</f>
        <v xml:space="preserve"> </v>
      </c>
    </row>
    <row r="37" spans="1:48" ht="16.5" thickBot="1" x14ac:dyDescent="0.3">
      <c r="K37" s="131"/>
      <c r="L37" s="109">
        <f>L36</f>
        <v>11</v>
      </c>
      <c r="M37" s="71" t="s">
        <v>5</v>
      </c>
      <c r="N37" s="21" t="str">
        <f>IF(OR(A42&gt;0,A43&gt;0,A44&gt;0,A45&gt;0)," ",22)</f>
        <v xml:space="preserve"> </v>
      </c>
      <c r="O37" s="21" t="str">
        <f>IF(OR(A42&gt;0,A43&gt;0,A44&gt;0,A45&gt;0)," ",B26)</f>
        <v xml:space="preserve"> </v>
      </c>
      <c r="P37" s="74"/>
      <c r="Q37" s="110" t="str">
        <f>IF(P37&gt;0,IF(P37&gt;P36,"G"," ")," ")</f>
        <v xml:space="preserve"> </v>
      </c>
      <c r="R37" s="57"/>
      <c r="S37" s="21"/>
      <c r="T37" s="21"/>
      <c r="U37" s="21"/>
      <c r="V37" s="21"/>
      <c r="W37" s="21"/>
      <c r="X37" s="21"/>
      <c r="Y37" s="23"/>
      <c r="Z37" s="86"/>
      <c r="AA37" s="21"/>
      <c r="AB37" s="21"/>
      <c r="AC37" s="21"/>
      <c r="AD37" s="21"/>
      <c r="AE37" s="32"/>
      <c r="AF37" s="2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111">
        <f t="shared" si="4"/>
        <v>17</v>
      </c>
      <c r="AU37" s="21" t="str">
        <f>IF(Q37="G",N36,N37)</f>
        <v xml:space="preserve"> </v>
      </c>
      <c r="AV37" s="22" t="str">
        <f>IF(Q37="G",O36,O37)</f>
        <v xml:space="preserve"> </v>
      </c>
    </row>
    <row r="40" spans="1:48" ht="39.950000000000003" customHeight="1" thickBot="1" x14ac:dyDescent="0.3">
      <c r="A40" s="132" t="s">
        <v>41</v>
      </c>
      <c r="B40" s="132"/>
      <c r="C40" s="132" t="s">
        <v>42</v>
      </c>
      <c r="D40" s="133"/>
      <c r="E40" s="133"/>
    </row>
    <row r="41" spans="1:48" ht="16.5" thickBot="1" x14ac:dyDescent="0.3">
      <c r="A41" s="121"/>
      <c r="B41" s="113" t="s">
        <v>36</v>
      </c>
      <c r="C41" s="122"/>
      <c r="D41" s="123"/>
      <c r="E41" s="124"/>
    </row>
    <row r="42" spans="1:48" ht="16.5" thickBot="1" x14ac:dyDescent="0.3">
      <c r="A42" s="68"/>
      <c r="B42" s="114" t="s">
        <v>32</v>
      </c>
      <c r="C42" s="122"/>
      <c r="D42" s="123"/>
      <c r="E42" s="124"/>
    </row>
    <row r="43" spans="1:48" ht="16.5" thickBot="1" x14ac:dyDescent="0.3">
      <c r="A43" s="68" t="s">
        <v>35</v>
      </c>
      <c r="B43" s="115" t="s">
        <v>33</v>
      </c>
      <c r="C43" s="122">
        <v>7</v>
      </c>
      <c r="D43" s="123"/>
      <c r="E43" s="124"/>
    </row>
    <row r="44" spans="1:48" ht="16.5" thickBot="1" x14ac:dyDescent="0.3">
      <c r="A44" s="68"/>
      <c r="B44" s="115" t="s">
        <v>34</v>
      </c>
      <c r="C44" s="122">
        <v>8</v>
      </c>
      <c r="D44" s="123"/>
      <c r="E44" s="124"/>
    </row>
    <row r="45" spans="1:48" ht="16.5" thickBot="1" x14ac:dyDescent="0.3">
      <c r="A45" s="68"/>
      <c r="B45" s="116" t="s">
        <v>7</v>
      </c>
      <c r="C45" s="122">
        <v>8</v>
      </c>
      <c r="D45" s="123"/>
      <c r="E45" s="124"/>
    </row>
    <row r="47" spans="1:48" x14ac:dyDescent="0.25">
      <c r="A47" t="s">
        <v>11</v>
      </c>
      <c r="B47" t="s">
        <v>12</v>
      </c>
      <c r="C47" t="s">
        <v>13</v>
      </c>
    </row>
    <row r="48" spans="1:48" x14ac:dyDescent="0.25">
      <c r="A48" t="s">
        <v>14</v>
      </c>
      <c r="B48" t="s">
        <v>15</v>
      </c>
      <c r="C48" t="s">
        <v>16</v>
      </c>
    </row>
  </sheetData>
  <mergeCells count="30">
    <mergeCell ref="C3:I3"/>
    <mergeCell ref="G4:I4"/>
    <mergeCell ref="L4:Q4"/>
    <mergeCell ref="S4:X4"/>
    <mergeCell ref="Z4:AE4"/>
    <mergeCell ref="AN18:AS18"/>
    <mergeCell ref="AN19:AO19"/>
    <mergeCell ref="K22:K25"/>
    <mergeCell ref="AN22:AO22"/>
    <mergeCell ref="AN5:AR5"/>
    <mergeCell ref="K6:K9"/>
    <mergeCell ref="AP8:AP10"/>
    <mergeCell ref="AO9:AO10"/>
    <mergeCell ref="K10:K13"/>
    <mergeCell ref="AG11:AL11"/>
    <mergeCell ref="L5:M5"/>
    <mergeCell ref="S5:T5"/>
    <mergeCell ref="Z5:AA5"/>
    <mergeCell ref="A40:B40"/>
    <mergeCell ref="C40:E40"/>
    <mergeCell ref="C41:E41"/>
    <mergeCell ref="K14:K17"/>
    <mergeCell ref="K18:K21"/>
    <mergeCell ref="C42:E42"/>
    <mergeCell ref="C43:E43"/>
    <mergeCell ref="C44:E44"/>
    <mergeCell ref="C45:E45"/>
    <mergeCell ref="K26:K29"/>
    <mergeCell ref="K30:K33"/>
    <mergeCell ref="K34:K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opLeftCell="N1" zoomScale="90" zoomScaleNormal="50" workbookViewId="0">
      <selection activeCell="AR24" sqref="AR24"/>
    </sheetView>
  </sheetViews>
  <sheetFormatPr baseColWidth="10" defaultRowHeight="15.75" x14ac:dyDescent="0.25"/>
  <cols>
    <col min="2" max="2" width="16.625" bestFit="1" customWidth="1"/>
    <col min="3" max="3" width="5.375" bestFit="1" customWidth="1"/>
    <col min="4" max="6" width="4.125" bestFit="1" customWidth="1"/>
    <col min="7" max="7" width="4.625" customWidth="1"/>
    <col min="8" max="8" width="2.125" bestFit="1" customWidth="1"/>
    <col min="9" max="9" width="3.5" customWidth="1"/>
    <col min="12" max="12" width="3.375" bestFit="1" customWidth="1"/>
    <col min="13" max="13" width="7.625" bestFit="1" customWidth="1"/>
    <col min="14" max="14" width="10.375" bestFit="1" customWidth="1"/>
    <col min="15" max="15" width="12.5" customWidth="1"/>
    <col min="16" max="16" width="5.875" bestFit="1" customWidth="1"/>
    <col min="17" max="17" width="8.375" bestFit="1" customWidth="1"/>
    <col min="18" max="18" width="5.625" bestFit="1" customWidth="1"/>
    <col min="19" max="19" width="5.5" customWidth="1"/>
    <col min="20" max="20" width="2.375" bestFit="1" customWidth="1"/>
    <col min="21" max="21" width="8" bestFit="1" customWidth="1"/>
    <col min="22" max="22" width="10.375" customWidth="1"/>
    <col min="23" max="23" width="5.875" bestFit="1" customWidth="1"/>
    <col min="24" max="24" width="8.375" bestFit="1" customWidth="1"/>
    <col min="25" max="25" width="5.625" bestFit="1" customWidth="1"/>
    <col min="26" max="26" width="5.125" customWidth="1"/>
    <col min="27" max="27" width="4.125" customWidth="1"/>
    <col min="28" max="28" width="10.625" customWidth="1"/>
    <col min="29" max="29" width="16.625" bestFit="1" customWidth="1"/>
    <col min="30" max="30" width="5.875" bestFit="1" customWidth="1"/>
    <col min="31" max="31" width="8.375" bestFit="1" customWidth="1"/>
    <col min="33" max="33" width="9.625" bestFit="1" customWidth="1"/>
    <col min="34" max="34" width="2.375" bestFit="1" customWidth="1"/>
    <col min="35" max="35" width="8" bestFit="1" customWidth="1"/>
    <col min="36" max="36" width="15.875" customWidth="1"/>
    <col min="37" max="37" width="5.875" bestFit="1" customWidth="1"/>
    <col min="38" max="38" width="8.375" bestFit="1" customWidth="1"/>
    <col min="40" max="40" width="5.625" customWidth="1"/>
    <col min="41" max="41" width="6.625" customWidth="1"/>
    <col min="42" max="42" width="5.5" customWidth="1"/>
    <col min="43" max="43" width="16.625" bestFit="1" customWidth="1"/>
  </cols>
  <sheetData>
    <row r="1" spans="1:48" x14ac:dyDescent="0.25">
      <c r="A1" s="3" t="s">
        <v>26</v>
      </c>
    </row>
    <row r="2" spans="1:48" ht="16.5" thickBot="1" x14ac:dyDescent="0.3"/>
    <row r="3" spans="1:48" ht="16.5" thickBot="1" x14ac:dyDescent="0.3">
      <c r="C3" s="150" t="s">
        <v>37</v>
      </c>
      <c r="D3" s="151"/>
      <c r="E3" s="151"/>
      <c r="F3" s="151"/>
      <c r="G3" s="151"/>
      <c r="H3" s="151"/>
      <c r="I3" s="152"/>
      <c r="K3" s="12"/>
      <c r="L3" s="75"/>
      <c r="M3" s="75"/>
      <c r="N3" s="76"/>
      <c r="O3" s="75"/>
      <c r="P3" s="75"/>
      <c r="Q3" s="75"/>
      <c r="R3" s="75"/>
      <c r="S3" s="13"/>
      <c r="T3" s="13"/>
      <c r="U3" s="13"/>
      <c r="V3" s="13"/>
      <c r="W3" s="13"/>
      <c r="X3" s="13"/>
      <c r="Y3" s="14" t="s">
        <v>24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ht="16.5" thickBot="1" x14ac:dyDescent="0.3">
      <c r="A4" s="12" t="s">
        <v>20</v>
      </c>
      <c r="B4" s="72" t="s">
        <v>25</v>
      </c>
      <c r="C4" s="83" t="s">
        <v>36</v>
      </c>
      <c r="D4" s="84" t="s">
        <v>32</v>
      </c>
      <c r="E4" s="84" t="s">
        <v>33</v>
      </c>
      <c r="F4" s="84" t="s">
        <v>34</v>
      </c>
      <c r="G4" s="153" t="s">
        <v>38</v>
      </c>
      <c r="H4" s="154"/>
      <c r="I4" s="155"/>
      <c r="K4" s="16"/>
      <c r="L4" s="137" t="s">
        <v>40</v>
      </c>
      <c r="M4" s="137"/>
      <c r="N4" s="137"/>
      <c r="O4" s="137"/>
      <c r="P4" s="137"/>
      <c r="Q4" s="137"/>
      <c r="R4" s="55"/>
      <c r="S4" s="137" t="s">
        <v>40</v>
      </c>
      <c r="T4" s="137"/>
      <c r="U4" s="137"/>
      <c r="V4" s="137"/>
      <c r="W4" s="137"/>
      <c r="X4" s="137"/>
      <c r="Y4" s="4"/>
      <c r="Z4" s="137" t="s">
        <v>40</v>
      </c>
      <c r="AA4" s="137"/>
      <c r="AB4" s="137"/>
      <c r="AC4" s="137"/>
      <c r="AD4" s="137"/>
      <c r="AE4" s="13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7"/>
    </row>
    <row r="5" spans="1:48" ht="16.5" thickBot="1" x14ac:dyDescent="0.3">
      <c r="A5" s="28">
        <v>1</v>
      </c>
      <c r="B5" s="36" t="s">
        <v>54</v>
      </c>
      <c r="C5" s="117">
        <f>L21</f>
        <v>1</v>
      </c>
      <c r="D5" s="91">
        <f>S18</f>
        <v>1</v>
      </c>
      <c r="E5" s="91">
        <f>Z17</f>
        <v>12</v>
      </c>
      <c r="F5" s="91">
        <f>AG13</f>
        <v>12</v>
      </c>
      <c r="G5" s="92">
        <f>$AN$20</f>
        <v>12</v>
      </c>
      <c r="H5" s="93" t="s">
        <v>39</v>
      </c>
      <c r="I5" s="94">
        <f>$AN$23</f>
        <v>14</v>
      </c>
      <c r="K5" s="8"/>
      <c r="L5" s="138" t="s">
        <v>23</v>
      </c>
      <c r="M5" s="139"/>
      <c r="N5" s="9" t="s">
        <v>20</v>
      </c>
      <c r="O5" s="9" t="s">
        <v>0</v>
      </c>
      <c r="P5" s="9" t="s">
        <v>31</v>
      </c>
      <c r="Q5" s="10" t="s">
        <v>3</v>
      </c>
      <c r="R5" s="55"/>
      <c r="S5" s="138" t="s">
        <v>23</v>
      </c>
      <c r="T5" s="139"/>
      <c r="U5" s="9" t="s">
        <v>21</v>
      </c>
      <c r="V5" s="9" t="s">
        <v>0</v>
      </c>
      <c r="W5" s="9" t="s">
        <v>31</v>
      </c>
      <c r="X5" s="10" t="s">
        <v>3</v>
      </c>
      <c r="Y5" s="4"/>
      <c r="Z5" s="138" t="s">
        <v>2</v>
      </c>
      <c r="AA5" s="139"/>
      <c r="AB5" s="9" t="s">
        <v>1</v>
      </c>
      <c r="AC5" s="9" t="s">
        <v>0</v>
      </c>
      <c r="AD5" s="9" t="s">
        <v>31</v>
      </c>
      <c r="AE5" s="9" t="s">
        <v>3</v>
      </c>
      <c r="AF5" s="10"/>
      <c r="AG5" s="4"/>
      <c r="AH5" s="4"/>
      <c r="AI5" s="4"/>
      <c r="AJ5" s="4"/>
      <c r="AK5" s="4"/>
      <c r="AL5" s="4"/>
      <c r="AM5" s="4"/>
      <c r="AN5" s="140" t="s">
        <v>9</v>
      </c>
      <c r="AO5" s="141"/>
      <c r="AP5" s="141"/>
      <c r="AQ5" s="141"/>
      <c r="AR5" s="142"/>
      <c r="AS5" s="4"/>
      <c r="AT5" s="8" t="s">
        <v>10</v>
      </c>
      <c r="AU5" s="10" t="s">
        <v>9</v>
      </c>
      <c r="AV5" s="17"/>
    </row>
    <row r="6" spans="1:48" x14ac:dyDescent="0.25">
      <c r="A6" s="24">
        <v>2</v>
      </c>
      <c r="B6" s="37" t="s">
        <v>53</v>
      </c>
      <c r="C6" s="118">
        <f>L22</f>
        <v>2</v>
      </c>
      <c r="D6" s="82">
        <f>S22</f>
        <v>8</v>
      </c>
      <c r="E6" s="82">
        <f>Z25</f>
        <v>13</v>
      </c>
      <c r="F6" s="82">
        <f>AG29</f>
        <v>13</v>
      </c>
      <c r="G6" s="52">
        <f>$AN$20</f>
        <v>12</v>
      </c>
      <c r="H6" s="18" t="s">
        <v>39</v>
      </c>
      <c r="I6" s="17">
        <f t="shared" ref="I6:I36" si="0">$AN$23</f>
        <v>14</v>
      </c>
      <c r="K6" s="143" t="s">
        <v>17</v>
      </c>
      <c r="L6" s="98">
        <f>L37+1</f>
        <v>12</v>
      </c>
      <c r="M6" s="99" t="s">
        <v>4</v>
      </c>
      <c r="N6" s="13" t="str">
        <f>IF(OR(A42&gt;0,A43&gt;0,A44&gt;0,A45&gt;0)," ",21)</f>
        <v xml:space="preserve"> </v>
      </c>
      <c r="O6" s="13" t="str">
        <f>IF(OR(A42&gt;0,A43&gt;0,A44&gt;0,A45&gt;0)," ",B25)</f>
        <v xml:space="preserve"> </v>
      </c>
      <c r="P6" s="59"/>
      <c r="Q6" s="100" t="str">
        <f>IF(P6&gt;0,IF(P6&gt;P7,"G"," ")," ")</f>
        <v xml:space="preserve"> </v>
      </c>
      <c r="R6" s="54"/>
      <c r="S6" s="49">
        <f>S14+1</f>
        <v>3</v>
      </c>
      <c r="T6" s="50" t="s">
        <v>4</v>
      </c>
      <c r="U6" s="1" t="str">
        <f>IF($A$42&gt;0,A16,IF(Q6="G",N6,N7))</f>
        <v xml:space="preserve"> </v>
      </c>
      <c r="V6" s="1" t="str">
        <f>IF($A$42&gt;0,B16,IF(Q6="G",O6,O7))</f>
        <v xml:space="preserve"> </v>
      </c>
      <c r="W6" s="58"/>
      <c r="X6" s="39" t="str">
        <f>IF(W6&gt;0,IF(W6&gt;W7,"G"," ")," ")</f>
        <v xml:space="preserve"> </v>
      </c>
      <c r="Y6" s="5"/>
      <c r="Z6" s="52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12"/>
      <c r="AO6" s="13"/>
      <c r="AP6" s="13"/>
      <c r="AQ6" s="13"/>
      <c r="AR6" s="15"/>
      <c r="AS6" s="4"/>
      <c r="AT6" s="4">
        <v>1</v>
      </c>
      <c r="AU6" s="4">
        <f>IF(AS20="G",AP20,AP21)</f>
        <v>2</v>
      </c>
      <c r="AV6" s="17" t="str">
        <f>IF(AS20="G",AQ20,AQ21)</f>
        <v>CHARET Corentin</v>
      </c>
    </row>
    <row r="7" spans="1:48" ht="16.5" thickBot="1" x14ac:dyDescent="0.3">
      <c r="A7" s="24">
        <v>3</v>
      </c>
      <c r="B7" s="37" t="s">
        <v>55</v>
      </c>
      <c r="C7" s="119">
        <f>L30</f>
        <v>3</v>
      </c>
      <c r="D7" s="87">
        <f>S30</f>
        <v>5</v>
      </c>
      <c r="E7" s="87">
        <f>Z33</f>
        <v>14</v>
      </c>
      <c r="F7" s="87">
        <f>F6</f>
        <v>13</v>
      </c>
      <c r="G7" s="88">
        <f t="shared" ref="G7:G36" si="1">$AN$20</f>
        <v>12</v>
      </c>
      <c r="H7" s="89" t="s">
        <v>39</v>
      </c>
      <c r="I7" s="90">
        <f t="shared" si="0"/>
        <v>14</v>
      </c>
      <c r="K7" s="144"/>
      <c r="L7" s="35">
        <f>L6</f>
        <v>12</v>
      </c>
      <c r="M7" s="34" t="s">
        <v>5</v>
      </c>
      <c r="N7" s="2" t="str">
        <f>IF(OR(A42&gt;0,A43&gt;0,A44&gt;0,A45&gt;0)," ",12)</f>
        <v xml:space="preserve"> </v>
      </c>
      <c r="O7" s="2" t="str">
        <f>IF(OR(A42&gt;0,A43&gt;0,A44&gt;0,A45&gt;0)," ",B16)</f>
        <v xml:space="preserve"> </v>
      </c>
      <c r="P7" s="61"/>
      <c r="Q7" s="101" t="str">
        <f>IF(P7&gt;0,IF(P7&gt;P6,"G"," ")," ")</f>
        <v xml:space="preserve"> </v>
      </c>
      <c r="R7" s="55"/>
      <c r="S7" s="35">
        <f>S6</f>
        <v>3</v>
      </c>
      <c r="T7" s="34" t="s">
        <v>5</v>
      </c>
      <c r="U7" s="2" t="str">
        <f>IF($A$42&gt;0,A9,IF(Q9="G",N9,N8))</f>
        <v xml:space="preserve"> </v>
      </c>
      <c r="V7" s="2" t="str">
        <f>IF($A$42&gt;0,B9,IF(Q9="G",O9,O8))</f>
        <v xml:space="preserve"> </v>
      </c>
      <c r="W7" s="61"/>
      <c r="X7" s="40" t="str">
        <f>IF(W7&gt;0,IF(W7&gt;W6,"G"," ")," ")</f>
        <v xml:space="preserve"> </v>
      </c>
      <c r="Y7" s="6"/>
      <c r="Z7" s="52"/>
      <c r="AA7" s="4"/>
      <c r="AB7" s="4"/>
      <c r="AC7" s="4"/>
      <c r="AD7" s="4"/>
      <c r="AE7" s="4"/>
      <c r="AF7" s="6"/>
      <c r="AG7" s="4"/>
      <c r="AH7" s="4"/>
      <c r="AI7" s="4"/>
      <c r="AJ7" s="4"/>
      <c r="AK7" s="4"/>
      <c r="AL7" s="4"/>
      <c r="AM7" s="4"/>
      <c r="AN7" s="16"/>
      <c r="AO7" s="4"/>
      <c r="AP7" s="18" t="str">
        <f>AV6</f>
        <v>CHARET Corentin</v>
      </c>
      <c r="AQ7" s="4"/>
      <c r="AR7" s="17"/>
      <c r="AS7" s="4"/>
      <c r="AT7" s="4">
        <v>2</v>
      </c>
      <c r="AU7" s="4">
        <f>IF(AS20="G",AP21,AP20)</f>
        <v>1</v>
      </c>
      <c r="AV7" s="17" t="str">
        <f>IF(AS20="G",AQ21,AQ20)</f>
        <v>DOMINGUEZ Lucas</v>
      </c>
    </row>
    <row r="8" spans="1:48" ht="16.5" thickBot="1" x14ac:dyDescent="0.3">
      <c r="A8" s="24">
        <v>4</v>
      </c>
      <c r="B8" s="37" t="s">
        <v>81</v>
      </c>
      <c r="C8" s="118">
        <f>L13</f>
        <v>4</v>
      </c>
      <c r="D8" s="82">
        <f>S10</f>
        <v>4</v>
      </c>
      <c r="E8" s="82">
        <f>Z9</f>
        <v>11</v>
      </c>
      <c r="F8" s="82">
        <f>F5</f>
        <v>12</v>
      </c>
      <c r="G8" s="52">
        <f t="shared" si="1"/>
        <v>12</v>
      </c>
      <c r="H8" s="18" t="s">
        <v>39</v>
      </c>
      <c r="I8" s="17">
        <f t="shared" si="0"/>
        <v>14</v>
      </c>
      <c r="K8" s="144"/>
      <c r="L8" s="49">
        <f>L12+1</f>
        <v>5</v>
      </c>
      <c r="M8" s="50" t="s">
        <v>4</v>
      </c>
      <c r="N8" s="4" t="str">
        <f>IF(OR(A42&gt;0,A43&gt;0,A44&gt;0,A45&gt;0)," ",28)</f>
        <v xml:space="preserve"> </v>
      </c>
      <c r="O8" s="4" t="str">
        <f>IF(OR(A42&gt;0,A43&gt;0,A44&gt;0,A45&gt;0)," ",B32)</f>
        <v xml:space="preserve"> </v>
      </c>
      <c r="P8" s="58"/>
      <c r="Q8" s="102" t="str">
        <f>IF(P8&gt;0,IF(P8&gt;P9,"G"," ")," ")</f>
        <v xml:space="preserve"> </v>
      </c>
      <c r="R8" s="55"/>
      <c r="S8" s="4"/>
      <c r="T8" s="4"/>
      <c r="U8" s="4"/>
      <c r="V8" s="4"/>
      <c r="W8" s="4"/>
      <c r="X8" s="18"/>
      <c r="Y8" s="6"/>
      <c r="Z8" s="52"/>
      <c r="AA8" s="4"/>
      <c r="AB8" s="4"/>
      <c r="AC8" s="4"/>
      <c r="AD8" s="4"/>
      <c r="AE8" s="18"/>
      <c r="AF8" s="6"/>
      <c r="AG8" s="4"/>
      <c r="AH8" s="4"/>
      <c r="AI8" s="4"/>
      <c r="AJ8" s="4"/>
      <c r="AK8" s="4"/>
      <c r="AL8" s="4"/>
      <c r="AM8" s="4"/>
      <c r="AN8" s="16"/>
      <c r="AO8" s="19" t="str">
        <f>AV7</f>
        <v>DOMINGUEZ Lucas</v>
      </c>
      <c r="AP8" s="146">
        <v>1</v>
      </c>
      <c r="AQ8" s="4"/>
      <c r="AR8" s="17"/>
      <c r="AS8" s="4"/>
      <c r="AT8" s="4">
        <v>3</v>
      </c>
      <c r="AU8" s="4">
        <f>IF(AS23="G",AP23,AP24)</f>
        <v>5</v>
      </c>
      <c r="AV8" s="17" t="str">
        <f>IF(AS23="G",AQ23,AQ24)</f>
        <v>GUYON Marcel</v>
      </c>
    </row>
    <row r="9" spans="1:48" ht="16.5" thickBot="1" x14ac:dyDescent="0.3">
      <c r="A9" s="24">
        <v>5</v>
      </c>
      <c r="B9" s="37" t="s">
        <v>59</v>
      </c>
      <c r="C9" s="119">
        <f>L9</f>
        <v>5</v>
      </c>
      <c r="D9" s="87">
        <f>S6</f>
        <v>3</v>
      </c>
      <c r="E9" s="87">
        <f>E8</f>
        <v>11</v>
      </c>
      <c r="F9" s="87">
        <f>F8</f>
        <v>12</v>
      </c>
      <c r="G9" s="88">
        <f t="shared" si="1"/>
        <v>12</v>
      </c>
      <c r="H9" s="89" t="s">
        <v>39</v>
      </c>
      <c r="I9" s="90">
        <f t="shared" si="0"/>
        <v>14</v>
      </c>
      <c r="K9" s="145"/>
      <c r="L9" s="35">
        <f>L8</f>
        <v>5</v>
      </c>
      <c r="M9" s="34" t="s">
        <v>5</v>
      </c>
      <c r="N9" s="2" t="str">
        <f>IF(OR(A42&gt;0,A43&gt;0,A44&gt;0,A45&gt;0)," ",5)</f>
        <v xml:space="preserve"> </v>
      </c>
      <c r="O9" s="2" t="str">
        <f>IF(OR(A42&gt;0,A43&gt;0,A44&gt;0,A45&gt;0)," ",B9)</f>
        <v xml:space="preserve"> </v>
      </c>
      <c r="P9" s="61"/>
      <c r="Q9" s="101" t="str">
        <f>IF(P9&gt;0,IF(P9&gt;P8,"G"," ")," ")</f>
        <v xml:space="preserve"> </v>
      </c>
      <c r="R9" s="56"/>
      <c r="S9" s="2"/>
      <c r="T9" s="2"/>
      <c r="U9" s="2"/>
      <c r="V9" s="2"/>
      <c r="W9" s="2"/>
      <c r="X9" s="2"/>
      <c r="Y9" s="7"/>
      <c r="Z9" s="27">
        <v>11</v>
      </c>
      <c r="AA9" s="50" t="s">
        <v>4</v>
      </c>
      <c r="AB9" s="1">
        <f>IF(A43&gt;0,A9,IF(X6="G",U6,U7))</f>
        <v>5</v>
      </c>
      <c r="AC9" s="1" t="str">
        <f>IF(A43&gt;0,B9,IF(X6="G",V6,V7))</f>
        <v>GUYON Marcel</v>
      </c>
      <c r="AD9" s="60">
        <v>6</v>
      </c>
      <c r="AE9" s="41" t="str">
        <f>IF(AD9&gt;0,IF(AD9&gt;AD10,"G"," ")," ")</f>
        <v>G</v>
      </c>
      <c r="AF9" s="6"/>
      <c r="AG9" s="4"/>
      <c r="AH9" s="4"/>
      <c r="AI9" s="4"/>
      <c r="AJ9" s="4"/>
      <c r="AK9" s="4"/>
      <c r="AL9" s="4"/>
      <c r="AM9" s="4"/>
      <c r="AN9" s="16"/>
      <c r="AO9" s="146">
        <v>2</v>
      </c>
      <c r="AP9" s="147"/>
      <c r="AQ9" s="4" t="str">
        <f>AV8</f>
        <v>GUYON Marcel</v>
      </c>
      <c r="AR9" s="17"/>
      <c r="AS9" s="4"/>
      <c r="AT9" s="4">
        <v>4</v>
      </c>
      <c r="AU9" s="4">
        <f>IF(AS23="G",AP24,AP23)</f>
        <v>3</v>
      </c>
      <c r="AV9" s="17" t="str">
        <f>IF(AS23="G",AQ24,AQ23)</f>
        <v>BOTTACCI Enzo</v>
      </c>
    </row>
    <row r="10" spans="1:48" ht="16.5" thickBot="1" x14ac:dyDescent="0.3">
      <c r="A10" s="24">
        <v>6</v>
      </c>
      <c r="B10" s="37" t="s">
        <v>45</v>
      </c>
      <c r="C10" s="118">
        <f>L34</f>
        <v>6</v>
      </c>
      <c r="D10" s="82">
        <f>S34</f>
        <v>6</v>
      </c>
      <c r="E10" s="82">
        <f>E7</f>
        <v>14</v>
      </c>
      <c r="F10" s="82">
        <f>F7</f>
        <v>13</v>
      </c>
      <c r="G10" s="52">
        <f t="shared" si="1"/>
        <v>12</v>
      </c>
      <c r="H10" s="18" t="s">
        <v>39</v>
      </c>
      <c r="I10" s="17">
        <f t="shared" si="0"/>
        <v>14</v>
      </c>
      <c r="K10" s="149" t="s">
        <v>18</v>
      </c>
      <c r="L10" s="49">
        <f>L7+1</f>
        <v>13</v>
      </c>
      <c r="M10" s="50" t="s">
        <v>4</v>
      </c>
      <c r="N10" s="4" t="str">
        <f>IF(OR(A42&gt;0,A43&gt;0,A44&gt;0,A45&gt;0)," ",20)</f>
        <v xml:space="preserve"> </v>
      </c>
      <c r="O10" s="4" t="str">
        <f>IF(OR(A42&gt;0,A43&gt;0,A44&gt;0,A45&gt;0)," ",B24)</f>
        <v xml:space="preserve"> </v>
      </c>
      <c r="P10" s="58"/>
      <c r="Q10" s="102" t="str">
        <f>IF(P10&gt;0,IF(P10&gt;P11,"G"," ")," ")</f>
        <v xml:space="preserve"> </v>
      </c>
      <c r="R10" s="54"/>
      <c r="S10" s="49">
        <f>S6+1</f>
        <v>4</v>
      </c>
      <c r="T10" s="50" t="s">
        <v>4</v>
      </c>
      <c r="U10" s="1" t="str">
        <f>IF($A$42&gt;0,A17,IF(Q10="G",N10,N11))</f>
        <v xml:space="preserve"> </v>
      </c>
      <c r="V10" s="1" t="str">
        <f>IF($A$42&gt;0,B17,IF(Q10="G",O10,O11))</f>
        <v xml:space="preserve"> </v>
      </c>
      <c r="W10" s="60"/>
      <c r="X10" s="41" t="str">
        <f>IF(W10&gt;0,IF(W10&gt;W11,"G"," ")," ")</f>
        <v xml:space="preserve"> </v>
      </c>
      <c r="Y10" s="5"/>
      <c r="Z10" s="26">
        <f>Z9</f>
        <v>11</v>
      </c>
      <c r="AA10" s="34" t="s">
        <v>5</v>
      </c>
      <c r="AB10" s="2">
        <f>IF(A43&gt;0,A8,IF(X10="G",U10,U11))</f>
        <v>4</v>
      </c>
      <c r="AC10" s="2" t="str">
        <f>IF(A43&gt;0,B8,IF(X10="G",V10,V11))</f>
        <v>BOSCO AUNAVE</v>
      </c>
      <c r="AD10" s="61">
        <v>0</v>
      </c>
      <c r="AE10" s="40" t="str">
        <f>IF(AD10&gt;0,IF(AD10&gt;AD9,"G"," ")," ")</f>
        <v xml:space="preserve"> </v>
      </c>
      <c r="AF10" s="6"/>
      <c r="AG10" s="4"/>
      <c r="AH10" s="4"/>
      <c r="AI10" s="4"/>
      <c r="AJ10" s="4"/>
      <c r="AK10" s="4"/>
      <c r="AL10" s="4"/>
      <c r="AM10" s="4"/>
      <c r="AN10" s="16"/>
      <c r="AO10" s="148"/>
      <c r="AP10" s="148"/>
      <c r="AQ10" s="11">
        <v>3</v>
      </c>
      <c r="AR10" s="17"/>
      <c r="AS10" s="4"/>
      <c r="AT10" s="4">
        <v>5</v>
      </c>
      <c r="AU10" s="4">
        <f>IF(AE10="G",AB9,AB10)</f>
        <v>4</v>
      </c>
      <c r="AV10" s="17" t="str">
        <f>IF(AE10="G",AC9,AC10)</f>
        <v>BOSCO AUNAVE</v>
      </c>
    </row>
    <row r="11" spans="1:48" ht="16.5" thickBot="1" x14ac:dyDescent="0.3">
      <c r="A11" s="24">
        <v>7</v>
      </c>
      <c r="B11" s="37" t="s">
        <v>45</v>
      </c>
      <c r="C11" s="119">
        <f>L26</f>
        <v>7</v>
      </c>
      <c r="D11" s="87">
        <f>S26</f>
        <v>7</v>
      </c>
      <c r="E11" s="87">
        <f>E6</f>
        <v>13</v>
      </c>
      <c r="F11" s="87">
        <f>F10</f>
        <v>13</v>
      </c>
      <c r="G11" s="88">
        <f t="shared" si="1"/>
        <v>12</v>
      </c>
      <c r="H11" s="89" t="s">
        <v>39</v>
      </c>
      <c r="I11" s="90">
        <f t="shared" si="0"/>
        <v>14</v>
      </c>
      <c r="K11" s="144"/>
      <c r="L11" s="35">
        <f>L10</f>
        <v>13</v>
      </c>
      <c r="M11" s="34" t="s">
        <v>5</v>
      </c>
      <c r="N11" s="2" t="str">
        <f>IF(OR(A42&gt;0,A43&gt;0,A44&gt;0,A45&gt;0)," ",13)</f>
        <v xml:space="preserve"> </v>
      </c>
      <c r="O11" s="2" t="str">
        <f>IF(OR(A42&gt;0,A43&gt;0,A44&gt;0,A45&gt;0)," ",B17)</f>
        <v xml:space="preserve"> </v>
      </c>
      <c r="P11" s="61"/>
      <c r="Q11" s="101" t="str">
        <f>IF(P11&gt;0,IF(P11&gt;P10,"G"," ")," ")</f>
        <v xml:space="preserve"> </v>
      </c>
      <c r="R11" s="55"/>
      <c r="S11" s="35">
        <f>S10</f>
        <v>4</v>
      </c>
      <c r="T11" s="34" t="s">
        <v>5</v>
      </c>
      <c r="U11" s="2" t="str">
        <f>IF($A$42&gt;0,A8,IF(Q13="G",N13,N12))</f>
        <v xml:space="preserve"> </v>
      </c>
      <c r="V11" s="2" t="str">
        <f>IF($A$42&gt;0,B8,IF(Q13="G",O13,O12))</f>
        <v xml:space="preserve"> </v>
      </c>
      <c r="W11" s="61"/>
      <c r="X11" s="40" t="str">
        <f>IF(W11&gt;0,IF(W11&gt;W10,"G"," ")," ")</f>
        <v xml:space="preserve"> </v>
      </c>
      <c r="Y11" s="6"/>
      <c r="Z11" s="52"/>
      <c r="AA11" s="4"/>
      <c r="AB11" s="4"/>
      <c r="AC11" s="4"/>
      <c r="AD11" s="4"/>
      <c r="AE11" s="18"/>
      <c r="AF11" s="6"/>
      <c r="AG11" s="137" t="s">
        <v>40</v>
      </c>
      <c r="AH11" s="137"/>
      <c r="AI11" s="137"/>
      <c r="AJ11" s="137"/>
      <c r="AK11" s="137"/>
      <c r="AL11" s="137"/>
      <c r="AM11" s="4"/>
      <c r="AN11" s="20"/>
      <c r="AO11" s="21"/>
      <c r="AP11" s="21"/>
      <c r="AQ11" s="21"/>
      <c r="AR11" s="22"/>
      <c r="AS11" s="4"/>
      <c r="AT11" s="4">
        <v>6</v>
      </c>
      <c r="AU11" s="4">
        <f>IF(AE33="G",AB34,AB33)</f>
        <v>6</v>
      </c>
      <c r="AV11" s="17" t="str">
        <f>IF(AE33="G",AC34,AC33)</f>
        <v>Bye</v>
      </c>
    </row>
    <row r="12" spans="1:48" ht="16.5" thickBot="1" x14ac:dyDescent="0.3">
      <c r="A12" s="24">
        <v>8</v>
      </c>
      <c r="B12" s="37" t="s">
        <v>45</v>
      </c>
      <c r="C12" s="118">
        <f>L17</f>
        <v>8</v>
      </c>
      <c r="D12" s="82">
        <f>S14</f>
        <v>2</v>
      </c>
      <c r="E12" s="82">
        <f>E5</f>
        <v>12</v>
      </c>
      <c r="F12" s="82">
        <f>F11</f>
        <v>13</v>
      </c>
      <c r="G12" s="52">
        <f t="shared" si="1"/>
        <v>12</v>
      </c>
      <c r="H12" s="18" t="s">
        <v>39</v>
      </c>
      <c r="I12" s="17">
        <f t="shared" si="0"/>
        <v>14</v>
      </c>
      <c r="K12" s="144"/>
      <c r="L12" s="49">
        <f>L31+1</f>
        <v>4</v>
      </c>
      <c r="M12" s="50" t="s">
        <v>4</v>
      </c>
      <c r="N12" s="4" t="str">
        <f>IF(OR(A42&gt;0,A43&gt;0,A44&gt;0,A45&gt;0)," ",29)</f>
        <v xml:space="preserve"> </v>
      </c>
      <c r="O12" s="4" t="str">
        <f>IF(OR(A42&gt;0,A43&gt;0,A44&gt;0,A45&gt;0)," ",B33)</f>
        <v xml:space="preserve"> </v>
      </c>
      <c r="P12" s="58"/>
      <c r="Q12" s="102" t="str">
        <f>IF(P12&gt;0,IF(P12&gt;P13,"G"," ")," ")</f>
        <v xml:space="preserve"> </v>
      </c>
      <c r="R12" s="55"/>
      <c r="S12" s="4"/>
      <c r="T12" s="4"/>
      <c r="U12" s="4"/>
      <c r="V12" s="4"/>
      <c r="W12" s="4"/>
      <c r="X12" s="18"/>
      <c r="Y12" s="6"/>
      <c r="Z12" s="52"/>
      <c r="AA12" s="4"/>
      <c r="AB12" s="4"/>
      <c r="AC12" s="4"/>
      <c r="AD12" s="4"/>
      <c r="AE12" s="18"/>
      <c r="AF12" s="4"/>
      <c r="AG12" s="8" t="s">
        <v>6</v>
      </c>
      <c r="AH12" s="9"/>
      <c r="AI12" s="9" t="s">
        <v>1</v>
      </c>
      <c r="AJ12" s="9" t="s">
        <v>0</v>
      </c>
      <c r="AK12" s="9" t="s">
        <v>31</v>
      </c>
      <c r="AL12" s="10" t="s">
        <v>3</v>
      </c>
      <c r="AM12" s="4"/>
      <c r="AN12" s="4"/>
      <c r="AO12" s="4"/>
      <c r="AP12" s="4"/>
      <c r="AQ12" s="4"/>
      <c r="AR12" s="4"/>
      <c r="AS12" s="4"/>
      <c r="AT12" s="4">
        <v>7</v>
      </c>
      <c r="AU12" s="4">
        <f>IF(AE25="G",AB26,AB25)</f>
        <v>7</v>
      </c>
      <c r="AV12" s="17" t="str">
        <f>IF(AE25="G",AC26,AC25)</f>
        <v>Bye</v>
      </c>
    </row>
    <row r="13" spans="1:48" x14ac:dyDescent="0.25">
      <c r="A13" s="24">
        <v>9</v>
      </c>
      <c r="B13" s="37"/>
      <c r="C13" s="119">
        <f>L15</f>
        <v>9</v>
      </c>
      <c r="D13" s="87">
        <f>D12</f>
        <v>2</v>
      </c>
      <c r="E13" s="87">
        <f>E12</f>
        <v>12</v>
      </c>
      <c r="F13" s="87">
        <f>F12</f>
        <v>13</v>
      </c>
      <c r="G13" s="88">
        <f t="shared" si="1"/>
        <v>12</v>
      </c>
      <c r="H13" s="89" t="s">
        <v>39</v>
      </c>
      <c r="I13" s="90">
        <f t="shared" si="0"/>
        <v>14</v>
      </c>
      <c r="K13" s="145"/>
      <c r="L13" s="35">
        <f>L12</f>
        <v>4</v>
      </c>
      <c r="M13" s="34" t="s">
        <v>5</v>
      </c>
      <c r="N13" s="2" t="str">
        <f>IF(OR(A42&gt;0,A43&gt;0,A44&gt;0,A45&gt;0)," ",4)</f>
        <v xml:space="preserve"> </v>
      </c>
      <c r="O13" s="2" t="str">
        <f>IF(OR(A42&gt;0,A43&gt;0,A44&gt;0,A45&gt;0)," ",B8)</f>
        <v xml:space="preserve"> </v>
      </c>
      <c r="P13" s="61"/>
      <c r="Q13" s="101" t="str">
        <f>IF(P13&gt;0,IF(P13&gt;P12,"G"," ")," ")</f>
        <v xml:space="preserve"> </v>
      </c>
      <c r="R13" s="56"/>
      <c r="S13" s="2"/>
      <c r="T13" s="2"/>
      <c r="U13" s="2"/>
      <c r="V13" s="2"/>
      <c r="W13" s="2"/>
      <c r="X13" s="31"/>
      <c r="Y13" s="7"/>
      <c r="Z13" s="53"/>
      <c r="AA13" s="2"/>
      <c r="AB13" s="2"/>
      <c r="AC13" s="2"/>
      <c r="AD13" s="2"/>
      <c r="AE13" s="31"/>
      <c r="AF13" s="7"/>
      <c r="AG13" s="33">
        <f>IF(C44&gt;0,C44,Z17)</f>
        <v>12</v>
      </c>
      <c r="AH13" s="77" t="s">
        <v>4</v>
      </c>
      <c r="AI13" s="4">
        <f>IF(A44&gt;0,A8,IF(AE10="G",AB10,AB9))</f>
        <v>5</v>
      </c>
      <c r="AJ13" s="4" t="str">
        <f>IF(A44&gt;0,B8,IF(AE10="G",AC10,AC9))</f>
        <v>GUYON Marcel</v>
      </c>
      <c r="AK13" s="58">
        <v>2</v>
      </c>
      <c r="AL13" s="39" t="str">
        <f>IF(AK13&gt;0,IF(AK13&gt;AK14,"G"," ")," ")</f>
        <v xml:space="preserve"> </v>
      </c>
      <c r="AM13" s="4"/>
      <c r="AN13" s="4"/>
      <c r="AO13" s="4"/>
      <c r="AP13" s="4"/>
      <c r="AQ13" s="4"/>
      <c r="AR13" s="4"/>
      <c r="AS13" s="4"/>
      <c r="AT13" s="4">
        <v>8</v>
      </c>
      <c r="AU13" s="4">
        <f>IF(AE18="G",AB17,AB18)</f>
        <v>8</v>
      </c>
      <c r="AV13" s="17" t="str">
        <f>IF(AE18="G",AC17,AC18)</f>
        <v>Bye</v>
      </c>
    </row>
    <row r="14" spans="1:48" x14ac:dyDescent="0.25">
      <c r="A14" s="24">
        <v>10</v>
      </c>
      <c r="B14" s="37"/>
      <c r="C14" s="118">
        <f>L28</f>
        <v>10</v>
      </c>
      <c r="D14" s="82">
        <f>D11</f>
        <v>7</v>
      </c>
      <c r="E14" s="82">
        <f>E11</f>
        <v>13</v>
      </c>
      <c r="F14" s="82">
        <f>F13</f>
        <v>13</v>
      </c>
      <c r="G14" s="52">
        <f t="shared" si="1"/>
        <v>12</v>
      </c>
      <c r="H14" s="18" t="s">
        <v>39</v>
      </c>
      <c r="I14" s="17">
        <f t="shared" si="0"/>
        <v>14</v>
      </c>
      <c r="K14" s="134" t="s">
        <v>19</v>
      </c>
      <c r="L14" s="49">
        <f>L17+1</f>
        <v>9</v>
      </c>
      <c r="M14" s="50" t="s">
        <v>4</v>
      </c>
      <c r="N14" s="4" t="str">
        <f>IF(OR(A42&gt;0,A43&gt;0,A44&gt;0,A45&gt;0)," ",24)</f>
        <v xml:space="preserve"> </v>
      </c>
      <c r="O14" s="4" t="str">
        <f>IF(OR(A42&gt;0,A43&gt;0,A44&gt;0,A45&gt;0)," ",B28)</f>
        <v xml:space="preserve"> </v>
      </c>
      <c r="P14" s="62"/>
      <c r="Q14" s="103" t="str">
        <f>IF(P14&gt;0,IF(P14&gt;P15,"G"," ")," ")</f>
        <v xml:space="preserve"> </v>
      </c>
      <c r="R14" s="54"/>
      <c r="S14" s="49">
        <f>S18+1</f>
        <v>2</v>
      </c>
      <c r="T14" s="50" t="s">
        <v>4</v>
      </c>
      <c r="U14" s="1" t="str">
        <f>IF($A$42&gt;0,A13,IF(Q14="G",N14,N15))</f>
        <v xml:space="preserve"> </v>
      </c>
      <c r="V14" s="1" t="str">
        <f>IF($A$42&gt;0,B13,IF(Q14="G",O14,O15))</f>
        <v xml:space="preserve"> </v>
      </c>
      <c r="W14" s="62"/>
      <c r="X14" s="42" t="str">
        <f>IF(W14&gt;0,IF(W14&gt;W15,"G"," ")," ")</f>
        <v xml:space="preserve"> </v>
      </c>
      <c r="Y14" s="5"/>
      <c r="Z14" s="4"/>
      <c r="AA14" s="4"/>
      <c r="AB14" s="4"/>
      <c r="AC14" s="4"/>
      <c r="AD14" s="4"/>
      <c r="AE14" s="4"/>
      <c r="AF14" s="5"/>
      <c r="AG14" s="34">
        <f>AG13</f>
        <v>12</v>
      </c>
      <c r="AH14" s="78" t="s">
        <v>5</v>
      </c>
      <c r="AI14" s="2">
        <f>IF(A44&gt;0,A5,IF(AE18="G",AB18,AB17))</f>
        <v>1</v>
      </c>
      <c r="AJ14" s="2" t="str">
        <f>IF(A44&gt;0,B5,IF(AE18="G",AC18,AC17))</f>
        <v>DOMINGUEZ Lucas</v>
      </c>
      <c r="AK14" s="63">
        <v>6</v>
      </c>
      <c r="AL14" s="43" t="str">
        <f>IF(AK14&gt;0,IF(AK14&gt;AK13,"G"," ")," ")</f>
        <v>G</v>
      </c>
      <c r="AM14" s="4"/>
      <c r="AN14" s="4"/>
      <c r="AO14" s="4"/>
      <c r="AP14" s="4"/>
      <c r="AQ14" s="4"/>
      <c r="AR14" s="4"/>
      <c r="AS14" s="4"/>
      <c r="AT14" s="70">
        <v>9</v>
      </c>
      <c r="AU14" s="4" t="str">
        <f>IF(X15="G",U14,U15)</f>
        <v xml:space="preserve"> </v>
      </c>
      <c r="AV14" s="17" t="str">
        <f>IF(X15="G",V14,V15)</f>
        <v xml:space="preserve"> </v>
      </c>
    </row>
    <row r="15" spans="1:48" x14ac:dyDescent="0.25">
      <c r="A15" s="24">
        <v>11</v>
      </c>
      <c r="B15" s="37"/>
      <c r="C15" s="119">
        <f>L36</f>
        <v>11</v>
      </c>
      <c r="D15" s="87">
        <f>D10</f>
        <v>6</v>
      </c>
      <c r="E15" s="87">
        <f>E10</f>
        <v>14</v>
      </c>
      <c r="F15" s="87">
        <f>F14</f>
        <v>13</v>
      </c>
      <c r="G15" s="88">
        <f t="shared" si="1"/>
        <v>12</v>
      </c>
      <c r="H15" s="89" t="s">
        <v>39</v>
      </c>
      <c r="I15" s="90">
        <f t="shared" si="0"/>
        <v>14</v>
      </c>
      <c r="K15" s="135"/>
      <c r="L15" s="35">
        <f>L14</f>
        <v>9</v>
      </c>
      <c r="M15" s="34" t="s">
        <v>5</v>
      </c>
      <c r="N15" s="2" t="str">
        <f>IF(OR(A42&gt;0,A43&gt;0,A44&gt;0,A45&gt;0)," ",9)</f>
        <v xml:space="preserve"> </v>
      </c>
      <c r="O15" s="2" t="str">
        <f>IF(OR(A42&gt;0,A43&gt;0,A44&gt;0,A45&gt;0)," ",B13)</f>
        <v xml:space="preserve"> </v>
      </c>
      <c r="P15" s="63"/>
      <c r="Q15" s="104" t="str">
        <f>IF(P15&gt;0,IF(P15&gt;P14,"G"," ")," ")</f>
        <v xml:space="preserve"> </v>
      </c>
      <c r="R15" s="55"/>
      <c r="S15" s="35">
        <f>S14</f>
        <v>2</v>
      </c>
      <c r="T15" s="34" t="s">
        <v>5</v>
      </c>
      <c r="U15" s="2" t="str">
        <f>IF($A$42&gt;0,A12,IF(Q17="G",N17,N16))</f>
        <v xml:space="preserve"> </v>
      </c>
      <c r="V15" s="2" t="str">
        <f>IF($A$42&gt;0,B12,IF(Q17="G",O17,O16))</f>
        <v xml:space="preserve"> </v>
      </c>
      <c r="W15" s="63"/>
      <c r="X15" s="43" t="str">
        <f>IF(W15&gt;0,IF(W15&gt;W14,"G"," ")," ")</f>
        <v xml:space="preserve"> </v>
      </c>
      <c r="Y15" s="6"/>
      <c r="Z15" s="4"/>
      <c r="AA15" s="4"/>
      <c r="AB15" s="4"/>
      <c r="AC15" s="4"/>
      <c r="AD15" s="4"/>
      <c r="AE15" s="4"/>
      <c r="AF15" s="6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0">
        <f t="shared" ref="AT15:AT21" si="2">AT14</f>
        <v>9</v>
      </c>
      <c r="AU15" s="4" t="str">
        <f>IF(X26="G",U27,U26)</f>
        <v xml:space="preserve"> </v>
      </c>
      <c r="AV15" s="17" t="str">
        <f>IF(X26="G",V27,V26)</f>
        <v xml:space="preserve"> </v>
      </c>
    </row>
    <row r="16" spans="1:48" x14ac:dyDescent="0.25">
      <c r="A16" s="24">
        <v>12</v>
      </c>
      <c r="B16" s="37"/>
      <c r="C16" s="118">
        <f>L7</f>
        <v>12</v>
      </c>
      <c r="D16" s="82">
        <f>D9</f>
        <v>3</v>
      </c>
      <c r="E16" s="82">
        <f>E9</f>
        <v>11</v>
      </c>
      <c r="F16" s="82">
        <f>F9</f>
        <v>12</v>
      </c>
      <c r="G16" s="52">
        <f t="shared" si="1"/>
        <v>12</v>
      </c>
      <c r="H16" s="18" t="s">
        <v>39</v>
      </c>
      <c r="I16" s="17">
        <f t="shared" si="0"/>
        <v>14</v>
      </c>
      <c r="K16" s="135"/>
      <c r="L16" s="49">
        <f>L27+1</f>
        <v>8</v>
      </c>
      <c r="M16" s="50" t="s">
        <v>4</v>
      </c>
      <c r="N16" s="4" t="str">
        <f>IF(OR(A42&gt;0,A43&gt;0,A44&gt;0,A45&gt;0)," ",25)</f>
        <v xml:space="preserve"> </v>
      </c>
      <c r="O16" s="4" t="str">
        <f>IF(OR(A42&gt;0,A43&gt;0,A44&gt;0,A45&gt;0)," ",B29)</f>
        <v xml:space="preserve"> </v>
      </c>
      <c r="P16" s="62"/>
      <c r="Q16" s="103" t="str">
        <f>IF(P16&gt;0,IF(P16&gt;P17,"G"," ")," ")</f>
        <v xml:space="preserve"> </v>
      </c>
      <c r="R16" s="55"/>
      <c r="S16" s="4"/>
      <c r="T16" s="4"/>
      <c r="U16" s="4"/>
      <c r="V16" s="4"/>
      <c r="W16" s="4"/>
      <c r="X16" s="18"/>
      <c r="Y16" s="6"/>
      <c r="Z16" s="4"/>
      <c r="AA16" s="4"/>
      <c r="AB16" s="4"/>
      <c r="AC16" s="4"/>
      <c r="AD16" s="4"/>
      <c r="AE16" s="4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0">
        <f t="shared" si="2"/>
        <v>9</v>
      </c>
      <c r="AU16" s="4" t="str">
        <f>IF(X35="G",U34,U35)</f>
        <v xml:space="preserve"> </v>
      </c>
      <c r="AV16" s="17" t="str">
        <f>IF(X35="G",V34,V35)</f>
        <v xml:space="preserve"> </v>
      </c>
    </row>
    <row r="17" spans="1:48" x14ac:dyDescent="0.25">
      <c r="A17" s="24">
        <v>13</v>
      </c>
      <c r="B17" s="37"/>
      <c r="C17" s="119">
        <f>L11</f>
        <v>13</v>
      </c>
      <c r="D17" s="87">
        <f>D8</f>
        <v>4</v>
      </c>
      <c r="E17" s="87">
        <f>E9</f>
        <v>11</v>
      </c>
      <c r="F17" s="87">
        <f>F16</f>
        <v>12</v>
      </c>
      <c r="G17" s="88">
        <f t="shared" si="1"/>
        <v>12</v>
      </c>
      <c r="H17" s="89" t="s">
        <v>39</v>
      </c>
      <c r="I17" s="90">
        <f t="shared" si="0"/>
        <v>14</v>
      </c>
      <c r="K17" s="136"/>
      <c r="L17" s="35">
        <f>L16</f>
        <v>8</v>
      </c>
      <c r="M17" s="34" t="s">
        <v>5</v>
      </c>
      <c r="N17" s="2" t="str">
        <f>IF(OR(A42&gt;0,A43&gt;0,A44&gt;0,A45&gt;0)," ",8)</f>
        <v xml:space="preserve"> </v>
      </c>
      <c r="O17" s="2" t="str">
        <f>IF(OR(A42&gt;0,A43&gt;0,A44&gt;0,A45&gt;0)," ",B12)</f>
        <v xml:space="preserve"> </v>
      </c>
      <c r="P17" s="63"/>
      <c r="Q17" s="104" t="str">
        <f>IF(P17&gt;0,IF(P17&gt;P16,"G"," ")," ")</f>
        <v xml:space="preserve"> </v>
      </c>
      <c r="R17" s="56"/>
      <c r="S17" s="2"/>
      <c r="T17" s="2"/>
      <c r="U17" s="2"/>
      <c r="V17" s="2"/>
      <c r="W17" s="2"/>
      <c r="X17" s="2"/>
      <c r="Y17" s="7"/>
      <c r="Z17" s="50">
        <v>12</v>
      </c>
      <c r="AA17" s="50" t="s">
        <v>4</v>
      </c>
      <c r="AB17" s="1">
        <f>IF(A43&gt;0,A12,IF(X15="G",U15,U14))</f>
        <v>8</v>
      </c>
      <c r="AC17" s="1" t="str">
        <f>IF(A43&gt;0,B12,IF(X15="G",V15,V14))</f>
        <v>Bye</v>
      </c>
      <c r="AD17" s="62">
        <v>0</v>
      </c>
      <c r="AE17" s="42" t="str">
        <f>IF(AD17&gt;0,IF(AD17&gt;AD18,"G"," ")," ")</f>
        <v xml:space="preserve"> </v>
      </c>
      <c r="AF17" s="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0">
        <f t="shared" si="2"/>
        <v>9</v>
      </c>
      <c r="AU17" s="4" t="str">
        <f>IF(X6="g",U7,U6)</f>
        <v xml:space="preserve"> </v>
      </c>
      <c r="AV17" s="17" t="str">
        <f>IF(X6="g",V7,V6)</f>
        <v xml:space="preserve"> </v>
      </c>
    </row>
    <row r="18" spans="1:48" ht="16.5" thickBot="1" x14ac:dyDescent="0.3">
      <c r="A18" s="24">
        <v>14</v>
      </c>
      <c r="B18" s="37"/>
      <c r="C18" s="118">
        <f>L32</f>
        <v>14</v>
      </c>
      <c r="D18" s="82">
        <f>D7</f>
        <v>5</v>
      </c>
      <c r="E18" s="82">
        <f>E15</f>
        <v>14</v>
      </c>
      <c r="F18" s="82">
        <f>F15</f>
        <v>13</v>
      </c>
      <c r="G18" s="52">
        <f t="shared" si="1"/>
        <v>12</v>
      </c>
      <c r="H18" s="18" t="s">
        <v>39</v>
      </c>
      <c r="I18" s="17">
        <f t="shared" si="0"/>
        <v>14</v>
      </c>
      <c r="K18" s="134" t="s">
        <v>22</v>
      </c>
      <c r="L18" s="49">
        <f>L25+1</f>
        <v>16</v>
      </c>
      <c r="M18" s="50" t="s">
        <v>4</v>
      </c>
      <c r="N18" s="4" t="str">
        <f>IF(OR(A42&gt;0,A43&gt;0,A44&gt;0,A45&gt;0)," ",17)</f>
        <v xml:space="preserve"> </v>
      </c>
      <c r="O18" s="4" t="str">
        <f>IF(OR(A42&gt;0,A43&gt;0,A44&gt;0,A45&gt;0)," ",B21)</f>
        <v xml:space="preserve"> </v>
      </c>
      <c r="P18" s="62"/>
      <c r="Q18" s="103" t="str">
        <f>IF(P18&gt;0,IF(P18&gt;P19,"G"," ")," ")</f>
        <v xml:space="preserve"> </v>
      </c>
      <c r="R18" s="54"/>
      <c r="S18" s="49">
        <f>IF(C42&gt;0,C42,L20)</f>
        <v>1</v>
      </c>
      <c r="T18" s="50" t="s">
        <v>4</v>
      </c>
      <c r="U18" s="1" t="str">
        <f>IF($A$42&gt;0,A20,IF(Q18="G",N18,N19))</f>
        <v xml:space="preserve"> </v>
      </c>
      <c r="V18" s="1" t="str">
        <f>IF($A$42&gt;0,B20,IF(Q18="G",O18,O19))</f>
        <v xml:space="preserve"> </v>
      </c>
      <c r="W18" s="62"/>
      <c r="X18" s="42" t="str">
        <f>IF(W18&gt;0,IF(W18&gt;W19,"G"," ")," ")</f>
        <v xml:space="preserve"> </v>
      </c>
      <c r="Y18" s="5"/>
      <c r="Z18" s="34">
        <f>Z17</f>
        <v>12</v>
      </c>
      <c r="AA18" s="34" t="s">
        <v>5</v>
      </c>
      <c r="AB18" s="2">
        <f>IF(A43&gt;0,A5,IF(X18="G",U18,U19))</f>
        <v>1</v>
      </c>
      <c r="AC18" s="2" t="str">
        <f>IF(A43&gt;0,B5,IF(X18="G",V18,V19))</f>
        <v>DOMINGUEZ Lucas</v>
      </c>
      <c r="AD18" s="63">
        <v>6</v>
      </c>
      <c r="AE18" s="43" t="str">
        <f>IF(AD18&gt;0,IF(AD18&gt;AD17,"G"," ")," ")</f>
        <v>G</v>
      </c>
      <c r="AF18" s="6"/>
      <c r="AG18" s="4"/>
      <c r="AH18" s="4"/>
      <c r="AI18" s="4"/>
      <c r="AJ18" s="4"/>
      <c r="AK18" s="4"/>
      <c r="AL18" s="4"/>
      <c r="AM18" s="4"/>
      <c r="AN18" s="137" t="s">
        <v>40</v>
      </c>
      <c r="AO18" s="137"/>
      <c r="AP18" s="137"/>
      <c r="AQ18" s="137"/>
      <c r="AR18" s="137"/>
      <c r="AS18" s="137"/>
      <c r="AT18" s="70">
        <f t="shared" si="2"/>
        <v>9</v>
      </c>
      <c r="AU18" s="4" t="str">
        <f>IF(X10="g",U11,U10)</f>
        <v xml:space="preserve"> </v>
      </c>
      <c r="AV18" s="17" t="str">
        <f>IF(X10="g",V11,V10)</f>
        <v xml:space="preserve"> </v>
      </c>
    </row>
    <row r="19" spans="1:48" ht="16.5" thickBot="1" x14ac:dyDescent="0.3">
      <c r="A19" s="24">
        <v>15</v>
      </c>
      <c r="B19" s="37"/>
      <c r="C19" s="119">
        <f>L24</f>
        <v>15</v>
      </c>
      <c r="D19" s="87">
        <f>D6</f>
        <v>8</v>
      </c>
      <c r="E19" s="87">
        <f>E14</f>
        <v>13</v>
      </c>
      <c r="F19" s="87">
        <f>F18</f>
        <v>13</v>
      </c>
      <c r="G19" s="88">
        <f t="shared" si="1"/>
        <v>12</v>
      </c>
      <c r="H19" s="89" t="s">
        <v>39</v>
      </c>
      <c r="I19" s="90">
        <f t="shared" si="0"/>
        <v>14</v>
      </c>
      <c r="K19" s="135"/>
      <c r="L19" s="35">
        <f>L18</f>
        <v>16</v>
      </c>
      <c r="M19" s="34" t="s">
        <v>5</v>
      </c>
      <c r="N19" s="2" t="str">
        <f>IF(OR(A42&gt;0,A43&gt;0,A44&gt;0,A45&gt;0)," ",16)</f>
        <v xml:space="preserve"> </v>
      </c>
      <c r="O19" s="2" t="str">
        <f>IF(OR(A42&gt;0,A43&gt;0,A44&gt;0,A45&gt;0)," ",B20)</f>
        <v xml:space="preserve"> </v>
      </c>
      <c r="P19" s="63"/>
      <c r="Q19" s="104" t="str">
        <f>IF(P19&gt;0,IF(P19&gt;P18,"G"," ")," ")</f>
        <v xml:space="preserve"> </v>
      </c>
      <c r="R19" s="55"/>
      <c r="S19" s="35">
        <f>S18</f>
        <v>1</v>
      </c>
      <c r="T19" s="34" t="s">
        <v>5</v>
      </c>
      <c r="U19" s="2" t="str">
        <f>IF($A$42&gt;0,A5,IF(Q21="G",N21,N20))</f>
        <v xml:space="preserve"> </v>
      </c>
      <c r="V19" s="2" t="str">
        <f>IF($A$42&gt;0,B5,IF(Q21="G",O21,O20))</f>
        <v xml:space="preserve"> </v>
      </c>
      <c r="W19" s="63"/>
      <c r="X19" s="43" t="str">
        <f>IF(W19&gt;0,IF(W19&gt;W18,"G"," ")," ")</f>
        <v xml:space="preserve"> </v>
      </c>
      <c r="Y19" s="6"/>
      <c r="Z19" s="4"/>
      <c r="AA19" s="4"/>
      <c r="AB19" s="4"/>
      <c r="AC19" s="4"/>
      <c r="AD19" s="4"/>
      <c r="AE19" s="18"/>
      <c r="AF19" s="6"/>
      <c r="AG19" s="4"/>
      <c r="AH19" s="4"/>
      <c r="AI19" s="4"/>
      <c r="AJ19" s="4"/>
      <c r="AK19" s="4"/>
      <c r="AL19" s="4"/>
      <c r="AM19" s="4"/>
      <c r="AN19" s="138" t="s">
        <v>7</v>
      </c>
      <c r="AO19" s="139"/>
      <c r="AP19" s="9" t="s">
        <v>1</v>
      </c>
      <c r="AQ19" s="9" t="s">
        <v>0</v>
      </c>
      <c r="AR19" s="9" t="s">
        <v>31</v>
      </c>
      <c r="AS19" s="10"/>
      <c r="AT19" s="70">
        <f t="shared" si="2"/>
        <v>9</v>
      </c>
      <c r="AU19" s="4" t="str">
        <f>IF(X30="g",U31,U30)</f>
        <v xml:space="preserve"> </v>
      </c>
      <c r="AV19" s="17" t="str">
        <f>IF(X30="g",V31,V30)</f>
        <v xml:space="preserve"> </v>
      </c>
    </row>
    <row r="20" spans="1:48" x14ac:dyDescent="0.25">
      <c r="A20" s="24">
        <v>16</v>
      </c>
      <c r="B20" s="73"/>
      <c r="C20" s="118">
        <f>L19</f>
        <v>16</v>
      </c>
      <c r="D20" s="82">
        <f>D5</f>
        <v>1</v>
      </c>
      <c r="E20" s="82">
        <f>E12</f>
        <v>12</v>
      </c>
      <c r="F20" s="82">
        <f>F17</f>
        <v>12</v>
      </c>
      <c r="G20" s="52">
        <f t="shared" si="1"/>
        <v>12</v>
      </c>
      <c r="H20" s="18" t="s">
        <v>39</v>
      </c>
      <c r="I20" s="17">
        <f t="shared" si="0"/>
        <v>14</v>
      </c>
      <c r="K20" s="135"/>
      <c r="L20" s="49">
        <f>IF(C41=0,1,C41)</f>
        <v>1</v>
      </c>
      <c r="M20" s="50" t="s">
        <v>4</v>
      </c>
      <c r="N20" s="4" t="str">
        <f>IF(OR(A42&gt;0,A43&gt;0,A44&gt;0,A45&gt;0)," ",32)</f>
        <v xml:space="preserve"> </v>
      </c>
      <c r="O20" s="4" t="str">
        <f>IF(OR(A42&gt;0,A43&gt;0,A44&gt;0,A45&gt;0)," ",B36)</f>
        <v xml:space="preserve"> </v>
      </c>
      <c r="P20" s="62"/>
      <c r="Q20" s="103" t="str">
        <f>IF(P20&gt;0,IF(P20&gt;P21,"G"," ")," ")</f>
        <v xml:space="preserve"> </v>
      </c>
      <c r="R20" s="55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18"/>
      <c r="AF20" s="6"/>
      <c r="AG20" s="4"/>
      <c r="AH20" s="4"/>
      <c r="AI20" s="4"/>
      <c r="AJ20" s="4"/>
      <c r="AK20" s="4"/>
      <c r="AL20" s="4"/>
      <c r="AM20" s="4"/>
      <c r="AN20" s="25">
        <f>IF(C45&gt;0,C45,AG13)</f>
        <v>12</v>
      </c>
      <c r="AO20" s="79" t="s">
        <v>4</v>
      </c>
      <c r="AP20" s="4">
        <f>IF(A45&gt;0,A5,IF(AL14="G",AI14,AI13))</f>
        <v>1</v>
      </c>
      <c r="AQ20" s="4" t="str">
        <f>IF(A45&gt;0,B5,IF(AL14="G",AJ14,AJ13))</f>
        <v>DOMINGUEZ Lucas</v>
      </c>
      <c r="AR20" s="96">
        <v>4</v>
      </c>
      <c r="AS20" s="80" t="str">
        <f>IF(AR20&gt;0,IF(AR20&gt;AR21,"G"," ")," ")</f>
        <v xml:space="preserve"> </v>
      </c>
      <c r="AT20" s="70">
        <f t="shared" si="2"/>
        <v>9</v>
      </c>
      <c r="AU20" s="4" t="str">
        <f>IF(X23="g",U22,U23)</f>
        <v xml:space="preserve"> </v>
      </c>
      <c r="AV20" s="17" t="str">
        <f>IF(X23="g",V22,V23)</f>
        <v xml:space="preserve"> </v>
      </c>
    </row>
    <row r="21" spans="1:48" ht="16.5" thickBot="1" x14ac:dyDescent="0.3">
      <c r="A21" s="24">
        <v>17</v>
      </c>
      <c r="B21" s="73"/>
      <c r="C21" s="119">
        <f>C20</f>
        <v>16</v>
      </c>
      <c r="D21" s="87">
        <f t="shared" ref="D21:D28" si="3">D5</f>
        <v>1</v>
      </c>
      <c r="E21" s="87">
        <f>E20</f>
        <v>12</v>
      </c>
      <c r="F21" s="87">
        <f>F20</f>
        <v>12</v>
      </c>
      <c r="G21" s="88">
        <f t="shared" si="1"/>
        <v>12</v>
      </c>
      <c r="H21" s="89" t="s">
        <v>39</v>
      </c>
      <c r="I21" s="90">
        <f t="shared" si="0"/>
        <v>14</v>
      </c>
      <c r="K21" s="136"/>
      <c r="L21" s="35">
        <f>L20</f>
        <v>1</v>
      </c>
      <c r="M21" s="34" t="s">
        <v>5</v>
      </c>
      <c r="N21" s="2" t="str">
        <f>IF(OR(A42&gt;0,A43&gt;0,A44&gt;0,A45&gt;0)," ",1)</f>
        <v xml:space="preserve"> </v>
      </c>
      <c r="O21" s="2" t="str">
        <f>IF(OR(A42&gt;0,A43&gt;0,A44&gt;0,A45&gt;0)," ",B5)</f>
        <v xml:space="preserve"> </v>
      </c>
      <c r="P21" s="63"/>
      <c r="Q21" s="104" t="str">
        <f>IF(P21&gt;0,IF(P21&gt;P20,"G"," ")," ")</f>
        <v xml:space="preserve"> </v>
      </c>
      <c r="R21" s="56"/>
      <c r="S21" s="2"/>
      <c r="T21" s="2"/>
      <c r="U21" s="2"/>
      <c r="V21" s="2"/>
      <c r="W21" s="2"/>
      <c r="X21" s="31"/>
      <c r="Y21" s="7"/>
      <c r="Z21" s="2"/>
      <c r="AA21" s="2"/>
      <c r="AB21" s="2"/>
      <c r="AC21" s="2"/>
      <c r="AD21" s="2"/>
      <c r="AE21" s="31"/>
      <c r="AF21" s="7"/>
      <c r="AG21" s="4"/>
      <c r="AH21" s="4"/>
      <c r="AI21" s="4"/>
      <c r="AJ21" s="4"/>
      <c r="AK21" s="4"/>
      <c r="AL21" s="4"/>
      <c r="AM21" s="4"/>
      <c r="AN21" s="25">
        <f>AN20+1</f>
        <v>13</v>
      </c>
      <c r="AO21" s="79" t="s">
        <v>5</v>
      </c>
      <c r="AP21" s="4">
        <f>IF(A45&gt;0,A6,IF(AL29="G",AI29,AI30))</f>
        <v>2</v>
      </c>
      <c r="AQ21" s="4" t="str">
        <f>IF(A45&gt;0,B6,IF(AL29="G",AJ29,AJ30))</f>
        <v>CHARET Corentin</v>
      </c>
      <c r="AR21" s="95">
        <v>6</v>
      </c>
      <c r="AS21" s="48" t="str">
        <f>IF(AR21&gt;0,IF(AR21&gt;AR20,"G"," ")," ")</f>
        <v>G</v>
      </c>
      <c r="AT21" s="70">
        <f t="shared" si="2"/>
        <v>9</v>
      </c>
      <c r="AU21" s="4" t="str">
        <f>IF(X18="g",U19,U18)</f>
        <v xml:space="preserve"> </v>
      </c>
      <c r="AV21" s="17" t="str">
        <f>IF(X18="g",V19,V18)</f>
        <v xml:space="preserve"> </v>
      </c>
    </row>
    <row r="22" spans="1:48" ht="16.5" thickBot="1" x14ac:dyDescent="0.3">
      <c r="A22" s="24">
        <v>18</v>
      </c>
      <c r="B22" s="37"/>
      <c r="C22" s="118">
        <f>C19</f>
        <v>15</v>
      </c>
      <c r="D22" s="82">
        <f t="shared" si="3"/>
        <v>8</v>
      </c>
      <c r="E22" s="82">
        <f>E19</f>
        <v>13</v>
      </c>
      <c r="F22" s="82">
        <f>F19</f>
        <v>13</v>
      </c>
      <c r="G22" s="52">
        <f t="shared" si="1"/>
        <v>12</v>
      </c>
      <c r="H22" s="18" t="s">
        <v>39</v>
      </c>
      <c r="I22" s="17">
        <f t="shared" si="0"/>
        <v>14</v>
      </c>
      <c r="K22" s="125" t="s">
        <v>27</v>
      </c>
      <c r="L22" s="49">
        <f>L21+1</f>
        <v>2</v>
      </c>
      <c r="M22" s="50" t="s">
        <v>4</v>
      </c>
      <c r="N22" s="4" t="str">
        <f>IF(OR(A42&gt;0,A43&gt;0,A44&gt;0,A45&gt;0)," ",2)</f>
        <v xml:space="preserve"> </v>
      </c>
      <c r="O22" s="4" t="str">
        <f>IF(OR(A42&gt;0,A43&gt;0,A44&gt;0,A45&gt;0)," ",B6)</f>
        <v xml:space="preserve"> </v>
      </c>
      <c r="P22" s="64"/>
      <c r="Q22" s="105" t="str">
        <f>IF(P22&gt;0,IF(P22&gt;P23,"G"," ")," ")</f>
        <v xml:space="preserve"> </v>
      </c>
      <c r="R22" s="54"/>
      <c r="S22" s="49">
        <f>S26+1</f>
        <v>8</v>
      </c>
      <c r="T22" s="50" t="s">
        <v>4</v>
      </c>
      <c r="U22" s="1" t="str">
        <f>IF($A$42&gt;0,A6,IF(Q22="G",N22,N23))</f>
        <v xml:space="preserve"> </v>
      </c>
      <c r="V22" s="1" t="str">
        <f>IF($A$42&gt;0,B6,IF(Q22="G",O22,O23))</f>
        <v xml:space="preserve"> </v>
      </c>
      <c r="W22" s="64"/>
      <c r="X22" s="44" t="str">
        <f>IF(W22&gt;0,IF(W22&gt;W23,"G"," ")," ")</f>
        <v xml:space="preserve"> </v>
      </c>
      <c r="Y22" s="5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L22" s="4"/>
      <c r="AM22" s="4"/>
      <c r="AN22" s="138" t="s">
        <v>8</v>
      </c>
      <c r="AO22" s="139"/>
      <c r="AP22" s="9"/>
      <c r="AQ22" s="9"/>
      <c r="AR22" s="9" t="s">
        <v>31</v>
      </c>
      <c r="AS22" s="30"/>
      <c r="AT22" s="69">
        <v>17</v>
      </c>
      <c r="AU22" s="4" t="str">
        <f>IF(Q7="G",N6,N7)</f>
        <v xml:space="preserve"> </v>
      </c>
      <c r="AV22" s="17" t="str">
        <f>IF(Q7="G",O6,O7)</f>
        <v xml:space="preserve"> </v>
      </c>
    </row>
    <row r="23" spans="1:48" x14ac:dyDescent="0.25">
      <c r="A23" s="24">
        <v>19</v>
      </c>
      <c r="B23" s="37"/>
      <c r="C23" s="119">
        <f>C18</f>
        <v>14</v>
      </c>
      <c r="D23" s="87">
        <f t="shared" si="3"/>
        <v>5</v>
      </c>
      <c r="E23" s="87">
        <f>E18</f>
        <v>14</v>
      </c>
      <c r="F23" s="87">
        <f>F22</f>
        <v>13</v>
      </c>
      <c r="G23" s="88">
        <f t="shared" si="1"/>
        <v>12</v>
      </c>
      <c r="H23" s="89" t="s">
        <v>39</v>
      </c>
      <c r="I23" s="90">
        <f t="shared" si="0"/>
        <v>14</v>
      </c>
      <c r="K23" s="126"/>
      <c r="L23" s="35">
        <f>L22</f>
        <v>2</v>
      </c>
      <c r="M23" s="34" t="s">
        <v>5</v>
      </c>
      <c r="N23" s="2" t="str">
        <f>IF(OR(A42&gt;0,A43&gt;0,A44&gt;0,A45&gt;0)," ",31)</f>
        <v xml:space="preserve"> </v>
      </c>
      <c r="O23" s="2" t="str">
        <f>IF(OR(A42&gt;0,A43&gt;0,A44&gt;0,A45&gt;0)," ",B35)</f>
        <v xml:space="preserve"> </v>
      </c>
      <c r="P23" s="65"/>
      <c r="Q23" s="106" t="str">
        <f>IF(P23&gt;0,IF(P23&gt;P22,"G"," ")," ")</f>
        <v xml:space="preserve"> </v>
      </c>
      <c r="R23" s="55"/>
      <c r="S23" s="35">
        <f>S22</f>
        <v>8</v>
      </c>
      <c r="T23" s="34" t="s">
        <v>5</v>
      </c>
      <c r="U23" s="2" t="str">
        <f>IF($A$42&gt;0,A19,IF(Q25="G",N25,N24))</f>
        <v xml:space="preserve"> </v>
      </c>
      <c r="V23" s="2" t="str">
        <f>IF($A$42&gt;0,B19,IF(Q25="G",O25,O24))</f>
        <v xml:space="preserve"> </v>
      </c>
      <c r="W23" s="65"/>
      <c r="X23" s="45" t="str">
        <f>IF(W23&gt;0,IF(W23&gt;W22,"G"," ")," ")</f>
        <v xml:space="preserve"> </v>
      </c>
      <c r="Y23" s="6"/>
      <c r="Z23" s="4"/>
      <c r="AA23" s="4"/>
      <c r="AB23" s="4"/>
      <c r="AC23" s="4"/>
      <c r="AD23" s="4"/>
      <c r="AE23" s="4"/>
      <c r="AF23" s="6"/>
      <c r="AG23" s="4"/>
      <c r="AH23" s="4"/>
      <c r="AI23" s="4"/>
      <c r="AJ23" s="4"/>
      <c r="AK23" s="4"/>
      <c r="AL23" s="4"/>
      <c r="AM23" s="4"/>
      <c r="AN23" s="25">
        <f>AN21+1</f>
        <v>14</v>
      </c>
      <c r="AO23" s="79" t="s">
        <v>4</v>
      </c>
      <c r="AP23" s="4">
        <f>IF(AL29="G",AI30,AI29)</f>
        <v>3</v>
      </c>
      <c r="AQ23" s="4" t="str">
        <f>IF(AL29="G",AJ30,AJ29)</f>
        <v>BOTTACCI Enzo</v>
      </c>
      <c r="AR23" s="97">
        <v>2</v>
      </c>
      <c r="AS23" s="81" t="str">
        <f>IF(AR23&gt;0,IF(AR23&gt;AR24,"G"," ")," ")</f>
        <v xml:space="preserve"> </v>
      </c>
      <c r="AT23" s="69">
        <f t="shared" ref="AT23:AT37" si="4">$AT$22</f>
        <v>17</v>
      </c>
      <c r="AU23" s="4" t="str">
        <f>IF(Q9="G",N8,N9)</f>
        <v xml:space="preserve"> </v>
      </c>
      <c r="AV23" s="17" t="str">
        <f>IF(Q9="G",O8,O9)</f>
        <v xml:space="preserve"> </v>
      </c>
    </row>
    <row r="24" spans="1:48" x14ac:dyDescent="0.25">
      <c r="A24" s="24">
        <v>20</v>
      </c>
      <c r="B24" s="37"/>
      <c r="C24" s="118">
        <f>C17</f>
        <v>13</v>
      </c>
      <c r="D24" s="82">
        <f t="shared" si="3"/>
        <v>4</v>
      </c>
      <c r="E24" s="82">
        <f>E17</f>
        <v>11</v>
      </c>
      <c r="F24" s="82">
        <f>F21</f>
        <v>12</v>
      </c>
      <c r="G24" s="52">
        <f t="shared" si="1"/>
        <v>12</v>
      </c>
      <c r="H24" s="18" t="s">
        <v>39</v>
      </c>
      <c r="I24" s="17">
        <f t="shared" si="0"/>
        <v>14</v>
      </c>
      <c r="K24" s="126"/>
      <c r="L24" s="49">
        <f>L33+1</f>
        <v>15</v>
      </c>
      <c r="M24" s="50" t="s">
        <v>4</v>
      </c>
      <c r="N24" s="4" t="str">
        <f>IF(OR(A42&gt;0,A43&gt;0,A44&gt;0,A45&gt;0)," ",15)</f>
        <v xml:space="preserve"> </v>
      </c>
      <c r="O24" s="4" t="str">
        <f>IF(OR(A42&gt;0,A43&gt;0,A44&gt;0,A45&gt;0)," ",B19)</f>
        <v xml:space="preserve"> </v>
      </c>
      <c r="P24" s="64"/>
      <c r="Q24" s="105" t="str">
        <f>IF(P24&gt;0,IF(P24&gt;P25,"G"," ")," ")</f>
        <v xml:space="preserve"> </v>
      </c>
      <c r="R24" s="55"/>
      <c r="S24" s="4"/>
      <c r="T24" s="4"/>
      <c r="U24" s="4"/>
      <c r="V24" s="4"/>
      <c r="W24" s="4"/>
      <c r="X24" s="18"/>
      <c r="Y24" s="6"/>
      <c r="Z24" s="4"/>
      <c r="AA24" s="4"/>
      <c r="AB24" s="4"/>
      <c r="AC24" s="4"/>
      <c r="AD24" s="4"/>
      <c r="AE24" s="18"/>
      <c r="AF24" s="6"/>
      <c r="AG24" s="4"/>
      <c r="AH24" s="4"/>
      <c r="AI24" s="4"/>
      <c r="AJ24" s="4"/>
      <c r="AK24" s="4"/>
      <c r="AL24" s="4"/>
      <c r="AM24" s="4"/>
      <c r="AN24" s="26">
        <f>AN23</f>
        <v>14</v>
      </c>
      <c r="AO24" s="78" t="s">
        <v>5</v>
      </c>
      <c r="AP24" s="2">
        <f>IF(AL14="G",AI13,AI14)</f>
        <v>5</v>
      </c>
      <c r="AQ24" s="2" t="str">
        <f>IF(AL14="G",AJ13,AJ14)</f>
        <v>GUYON Marcel</v>
      </c>
      <c r="AR24" s="61">
        <v>6</v>
      </c>
      <c r="AS24" s="40" t="str">
        <f>IF(AR24&gt;0,IF(AR24&gt;AR23,"G"," ")," ")</f>
        <v>G</v>
      </c>
      <c r="AT24" s="69">
        <f t="shared" si="4"/>
        <v>17</v>
      </c>
      <c r="AU24" s="4" t="str">
        <f>IF(Q11="G",N10,N11)</f>
        <v xml:space="preserve"> </v>
      </c>
      <c r="AV24" s="17" t="str">
        <f>IF(Q11="G",O10,O11)</f>
        <v xml:space="preserve"> </v>
      </c>
    </row>
    <row r="25" spans="1:48" x14ac:dyDescent="0.25">
      <c r="A25" s="24">
        <v>21</v>
      </c>
      <c r="B25" s="37"/>
      <c r="C25" s="119">
        <f>C16</f>
        <v>12</v>
      </c>
      <c r="D25" s="87">
        <f t="shared" si="3"/>
        <v>3</v>
      </c>
      <c r="E25" s="87">
        <f>E24</f>
        <v>11</v>
      </c>
      <c r="F25" s="87">
        <f>F24</f>
        <v>12</v>
      </c>
      <c r="G25" s="88">
        <f t="shared" si="1"/>
        <v>12</v>
      </c>
      <c r="H25" s="89" t="s">
        <v>39</v>
      </c>
      <c r="I25" s="90">
        <f t="shared" si="0"/>
        <v>14</v>
      </c>
      <c r="K25" s="127"/>
      <c r="L25" s="35">
        <f>L24</f>
        <v>15</v>
      </c>
      <c r="M25" s="34" t="s">
        <v>5</v>
      </c>
      <c r="N25" s="2" t="str">
        <f>IF(OR(A42&gt;0,A43&gt;0,A44&gt;0,A45&gt;0)," ",18)</f>
        <v xml:space="preserve"> </v>
      </c>
      <c r="O25" s="2" t="str">
        <f>IF(OR(A42&gt;0,A43&gt;0,A44&gt;0,A45&gt;0)," ",B22)</f>
        <v xml:space="preserve"> </v>
      </c>
      <c r="P25" s="65"/>
      <c r="Q25" s="106" t="str">
        <f>IF(P25&gt;0,IF(P25&gt;P24,"G"," ")," ")</f>
        <v xml:space="preserve"> </v>
      </c>
      <c r="R25" s="56"/>
      <c r="S25" s="2"/>
      <c r="T25" s="2"/>
      <c r="U25" s="2"/>
      <c r="V25" s="2"/>
      <c r="W25" s="2"/>
      <c r="X25" s="2"/>
      <c r="Y25" s="7"/>
      <c r="Z25" s="50">
        <v>13</v>
      </c>
      <c r="AA25" s="50" t="s">
        <v>4</v>
      </c>
      <c r="AB25" s="1">
        <f>IF(A43&gt;0,A6,IF(X23="G",U23,U22))</f>
        <v>2</v>
      </c>
      <c r="AC25" s="1" t="str">
        <f>IF(A43&gt;0,B6,IF(X23="G",V23,V22))</f>
        <v>CHARET Corentin</v>
      </c>
      <c r="AD25" s="64">
        <v>6</v>
      </c>
      <c r="AE25" s="44" t="str">
        <f>IF(AD25&gt;0,IF(AD25&gt;AD26,"G"," ")," ")</f>
        <v>G</v>
      </c>
      <c r="AF25" s="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9">
        <f t="shared" si="4"/>
        <v>17</v>
      </c>
      <c r="AU25" s="4" t="str">
        <f>IF(Q13="G",N12,N13)</f>
        <v xml:space="preserve"> </v>
      </c>
      <c r="AV25" s="17" t="str">
        <f>IF(Q13="G",O12,O13)</f>
        <v xml:space="preserve"> </v>
      </c>
    </row>
    <row r="26" spans="1:48" x14ac:dyDescent="0.25">
      <c r="A26" s="24">
        <v>22</v>
      </c>
      <c r="B26" s="37"/>
      <c r="C26" s="118">
        <f>C15</f>
        <v>11</v>
      </c>
      <c r="D26" s="82">
        <f t="shared" si="3"/>
        <v>6</v>
      </c>
      <c r="E26" s="82">
        <f>E23</f>
        <v>14</v>
      </c>
      <c r="F26" s="82">
        <f>F23</f>
        <v>13</v>
      </c>
      <c r="G26" s="52">
        <f t="shared" si="1"/>
        <v>12</v>
      </c>
      <c r="H26" s="18" t="s">
        <v>39</v>
      </c>
      <c r="I26" s="17">
        <f t="shared" si="0"/>
        <v>14</v>
      </c>
      <c r="K26" s="125" t="s">
        <v>28</v>
      </c>
      <c r="L26" s="49">
        <f>L35+1</f>
        <v>7</v>
      </c>
      <c r="M26" s="50" t="s">
        <v>4</v>
      </c>
      <c r="N26" s="4" t="str">
        <f>IF(OR(A42&gt;0,A43&gt;0,A44&gt;0,A45&gt;0)," ",7)</f>
        <v xml:space="preserve"> </v>
      </c>
      <c r="O26" s="4" t="str">
        <f>IF(OR(A42&gt;0,A43&gt;0,A44&gt;0,A45&gt;0)," ",B11)</f>
        <v xml:space="preserve"> </v>
      </c>
      <c r="P26" s="64"/>
      <c r="Q26" s="105" t="str">
        <f>IF(P26&gt;0,IF(P26&gt;P27,"G"," ")," ")</f>
        <v xml:space="preserve"> </v>
      </c>
      <c r="R26" s="54"/>
      <c r="S26" s="49">
        <f>S34+1</f>
        <v>7</v>
      </c>
      <c r="T26" s="50" t="s">
        <v>4</v>
      </c>
      <c r="U26" s="1" t="str">
        <f>IF($A$42&gt;0,A11,IF(Q26="G",N26,N27))</f>
        <v xml:space="preserve"> </v>
      </c>
      <c r="V26" s="1" t="str">
        <f>IF($A$42&gt;0,B11,IF(Q26="G",O26,O27))</f>
        <v xml:space="preserve"> </v>
      </c>
      <c r="W26" s="64"/>
      <c r="X26" s="44" t="str">
        <f>IF(W26&gt;0,IF(W26&gt;W27,"G"," ")," ")</f>
        <v xml:space="preserve"> </v>
      </c>
      <c r="Y26" s="5"/>
      <c r="Z26" s="26">
        <f>Z25</f>
        <v>13</v>
      </c>
      <c r="AA26" s="34" t="s">
        <v>5</v>
      </c>
      <c r="AB26" s="2">
        <f>IF(A43&gt;0,A11,IF(X26="G",U26,U27))</f>
        <v>7</v>
      </c>
      <c r="AC26" s="2" t="str">
        <f>IF(A43&gt;0,B11,IF(X26="G",V26,V27))</f>
        <v>Bye</v>
      </c>
      <c r="AD26" s="65">
        <v>0</v>
      </c>
      <c r="AE26" s="45" t="str">
        <f>IF(AD26&gt;0,IF(AD26&gt;AD25,"G"," ")," ")</f>
        <v xml:space="preserve"> </v>
      </c>
      <c r="AF26" s="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9">
        <f t="shared" si="4"/>
        <v>17</v>
      </c>
      <c r="AU26" s="4" t="str">
        <f>IF(Q15="G",N14,N15)</f>
        <v xml:space="preserve"> </v>
      </c>
      <c r="AV26" s="17" t="str">
        <f>IF(Q15="G",O14,O15)</f>
        <v xml:space="preserve"> </v>
      </c>
    </row>
    <row r="27" spans="1:48" ht="16.5" thickBot="1" x14ac:dyDescent="0.3">
      <c r="A27" s="24">
        <v>23</v>
      </c>
      <c r="B27" s="37"/>
      <c r="C27" s="119">
        <f>C14</f>
        <v>10</v>
      </c>
      <c r="D27" s="87">
        <f t="shared" si="3"/>
        <v>7</v>
      </c>
      <c r="E27" s="87">
        <f>E22</f>
        <v>13</v>
      </c>
      <c r="F27" s="87">
        <f>F26</f>
        <v>13</v>
      </c>
      <c r="G27" s="88">
        <f t="shared" si="1"/>
        <v>12</v>
      </c>
      <c r="H27" s="89" t="s">
        <v>39</v>
      </c>
      <c r="I27" s="90">
        <f t="shared" si="0"/>
        <v>14</v>
      </c>
      <c r="K27" s="126"/>
      <c r="L27" s="35">
        <f>L26</f>
        <v>7</v>
      </c>
      <c r="M27" s="34" t="s">
        <v>5</v>
      </c>
      <c r="N27" s="2" t="str">
        <f>IF(OR(A42&gt;0,A43&gt;0,A44&gt;0,A45&gt;0)," ",26)</f>
        <v xml:space="preserve"> </v>
      </c>
      <c r="O27" s="2" t="str">
        <f>IF(OR(A42&gt;0,A43&gt;0,A44&gt;0,A45&gt;0)," ",B30)</f>
        <v xml:space="preserve"> </v>
      </c>
      <c r="P27" s="65"/>
      <c r="Q27" s="106" t="str">
        <f>IF(P27&gt;0,IF(P27&gt;P26,"G"," ")," ")</f>
        <v xml:space="preserve"> </v>
      </c>
      <c r="R27" s="55"/>
      <c r="S27" s="35">
        <f>S26</f>
        <v>7</v>
      </c>
      <c r="T27" s="34" t="s">
        <v>5</v>
      </c>
      <c r="U27" s="2" t="str">
        <f>IF($A$42&gt;0,A14,IF(Q29="G",N29,N28))</f>
        <v xml:space="preserve"> </v>
      </c>
      <c r="V27" s="2" t="str">
        <f>IF($A$42&gt;0,B14,IF(Q29="G",O29,O28))</f>
        <v xml:space="preserve"> </v>
      </c>
      <c r="W27" s="65"/>
      <c r="X27" s="45" t="str">
        <f>IF(W27&gt;0,IF(W27&gt;W26,"G"," ")," ")</f>
        <v xml:space="preserve"> </v>
      </c>
      <c r="Y27" s="6"/>
      <c r="Z27" s="4"/>
      <c r="AA27" s="4"/>
      <c r="AB27" s="4"/>
      <c r="AC27" s="4"/>
      <c r="AD27" s="4"/>
      <c r="AE27" s="18"/>
      <c r="AF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9">
        <f t="shared" si="4"/>
        <v>17</v>
      </c>
      <c r="AU27" s="4" t="str">
        <f>IF(Q17="G",N16,N17)</f>
        <v xml:space="preserve"> </v>
      </c>
      <c r="AV27" s="17" t="str">
        <f>IF(Q17="G",O16,O17)</f>
        <v xml:space="preserve"> </v>
      </c>
    </row>
    <row r="28" spans="1:48" ht="16.5" thickBot="1" x14ac:dyDescent="0.3">
      <c r="A28" s="24">
        <v>24</v>
      </c>
      <c r="B28" s="37"/>
      <c r="C28" s="118">
        <f>C13</f>
        <v>9</v>
      </c>
      <c r="D28" s="82">
        <f t="shared" si="3"/>
        <v>2</v>
      </c>
      <c r="E28" s="82">
        <f>E20</f>
        <v>12</v>
      </c>
      <c r="F28" s="82">
        <f>F25</f>
        <v>12</v>
      </c>
      <c r="G28" s="52">
        <f t="shared" si="1"/>
        <v>12</v>
      </c>
      <c r="H28" s="18" t="s">
        <v>39</v>
      </c>
      <c r="I28" s="17">
        <f t="shared" si="0"/>
        <v>14</v>
      </c>
      <c r="K28" s="126"/>
      <c r="L28" s="49">
        <f>L15+1</f>
        <v>10</v>
      </c>
      <c r="M28" s="50" t="s">
        <v>4</v>
      </c>
      <c r="N28" s="4" t="str">
        <f>IF(OR(A42&gt;0,A43&gt;0,A44&gt;0,A45&gt;0)," ",10)</f>
        <v xml:space="preserve"> </v>
      </c>
      <c r="O28" s="4" t="str">
        <f>IF(OR(A42&gt;0,A43&gt;0,A44&gt;0,A45&gt;0)," ",B14)</f>
        <v xml:space="preserve"> </v>
      </c>
      <c r="P28" s="64"/>
      <c r="Q28" s="105" t="str">
        <f>IF(P28&gt;0,IF(P28&gt;P29,"G"," ")," ")</f>
        <v xml:space="preserve"> </v>
      </c>
      <c r="R28" s="55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18"/>
      <c r="AF28" s="6"/>
      <c r="AG28" s="8" t="s">
        <v>6</v>
      </c>
      <c r="AH28" s="9"/>
      <c r="AI28" s="9" t="s">
        <v>1</v>
      </c>
      <c r="AJ28" s="9" t="s">
        <v>0</v>
      </c>
      <c r="AK28" s="9" t="s">
        <v>31</v>
      </c>
      <c r="AL28" s="10" t="s">
        <v>3</v>
      </c>
      <c r="AM28" s="4"/>
      <c r="AN28" s="4"/>
      <c r="AO28" s="4"/>
      <c r="AP28" s="4"/>
      <c r="AQ28" s="4"/>
      <c r="AR28" s="4"/>
      <c r="AS28" s="4"/>
      <c r="AT28" s="69">
        <f t="shared" si="4"/>
        <v>17</v>
      </c>
      <c r="AU28" s="4" t="str">
        <f>IF(Q19="G",N18,N19)</f>
        <v xml:space="preserve"> </v>
      </c>
      <c r="AV28" s="17" t="str">
        <f>IF(Q19="G",O18,O19)</f>
        <v xml:space="preserve"> </v>
      </c>
    </row>
    <row r="29" spans="1:48" x14ac:dyDescent="0.25">
      <c r="A29" s="24">
        <v>25</v>
      </c>
      <c r="B29" s="37"/>
      <c r="C29" s="119">
        <f>C12</f>
        <v>8</v>
      </c>
      <c r="D29" s="87">
        <f>D12</f>
        <v>2</v>
      </c>
      <c r="E29" s="87">
        <f>E28</f>
        <v>12</v>
      </c>
      <c r="F29" s="87">
        <f>F28</f>
        <v>12</v>
      </c>
      <c r="G29" s="88">
        <f t="shared" si="1"/>
        <v>12</v>
      </c>
      <c r="H29" s="89" t="s">
        <v>39</v>
      </c>
      <c r="I29" s="90">
        <f t="shared" si="0"/>
        <v>14</v>
      </c>
      <c r="K29" s="127"/>
      <c r="L29" s="35">
        <f>L28</f>
        <v>10</v>
      </c>
      <c r="M29" s="34" t="s">
        <v>5</v>
      </c>
      <c r="N29" s="2" t="str">
        <f>IF(OR(A42&gt;0,A43&gt;0,A44&gt;0,A45&gt;0)," ",23)</f>
        <v xml:space="preserve"> </v>
      </c>
      <c r="O29" s="2" t="str">
        <f>IF(OR(A42&gt;0,A43&gt;0,A44&gt;0,A45&gt;0)," ",B27)</f>
        <v xml:space="preserve"> </v>
      </c>
      <c r="P29" s="65"/>
      <c r="Q29" s="106" t="str">
        <f>IF(P29&gt;0,IF(P29&gt;P28,"G"," ")," ")</f>
        <v xml:space="preserve"> </v>
      </c>
      <c r="R29" s="56"/>
      <c r="S29" s="2"/>
      <c r="T29" s="2"/>
      <c r="U29" s="2"/>
      <c r="V29" s="2"/>
      <c r="W29" s="2"/>
      <c r="X29" s="31"/>
      <c r="Y29" s="7"/>
      <c r="Z29" s="2"/>
      <c r="AA29" s="2"/>
      <c r="AB29" s="2"/>
      <c r="AC29" s="2"/>
      <c r="AD29" s="2"/>
      <c r="AE29" s="31"/>
      <c r="AF29" s="7"/>
      <c r="AG29" s="25">
        <f>AG13+1</f>
        <v>13</v>
      </c>
      <c r="AH29" s="77" t="s">
        <v>4</v>
      </c>
      <c r="AI29" s="4">
        <f>IF(A44&gt;0,A6,IF(AE25="G",AB25,AB26))</f>
        <v>2</v>
      </c>
      <c r="AJ29" s="4" t="str">
        <f>IF(A44&gt;0,B6,IF(AE25="G",AC25,AC26))</f>
        <v>CHARET Corentin</v>
      </c>
      <c r="AK29" s="95">
        <v>6</v>
      </c>
      <c r="AL29" s="48" t="str">
        <f>IF(AK29&gt;0,IF(AK29&gt;AK30,"G"," ")," ")</f>
        <v>G</v>
      </c>
      <c r="AM29" s="4"/>
      <c r="AN29" s="4"/>
      <c r="AO29" s="4"/>
      <c r="AP29" s="4"/>
      <c r="AQ29" s="4"/>
      <c r="AR29" s="4"/>
      <c r="AS29" s="4"/>
      <c r="AT29" s="69">
        <f t="shared" si="4"/>
        <v>17</v>
      </c>
      <c r="AU29" s="4" t="str">
        <f>IF(Q21="G",N20,N21)</f>
        <v xml:space="preserve"> </v>
      </c>
      <c r="AV29" s="17" t="str">
        <f>IF(Q21="G",O20,O21)</f>
        <v xml:space="preserve"> </v>
      </c>
    </row>
    <row r="30" spans="1:48" x14ac:dyDescent="0.25">
      <c r="A30" s="24">
        <v>26</v>
      </c>
      <c r="B30" s="37"/>
      <c r="C30" s="118">
        <f>C11</f>
        <v>7</v>
      </c>
      <c r="D30" s="82">
        <f>D27</f>
        <v>7</v>
      </c>
      <c r="E30" s="82">
        <f>E27</f>
        <v>13</v>
      </c>
      <c r="F30" s="82">
        <f>F27</f>
        <v>13</v>
      </c>
      <c r="G30" s="52">
        <f t="shared" si="1"/>
        <v>12</v>
      </c>
      <c r="H30" s="18" t="s">
        <v>39</v>
      </c>
      <c r="I30" s="17">
        <f t="shared" si="0"/>
        <v>14</v>
      </c>
      <c r="K30" s="128" t="s">
        <v>29</v>
      </c>
      <c r="L30" s="49">
        <f>L23+1</f>
        <v>3</v>
      </c>
      <c r="M30" s="50" t="s">
        <v>4</v>
      </c>
      <c r="N30" s="4" t="str">
        <f>IF(OR(A42&gt;0,A43&gt;0,A44&gt;0,A45&gt;0)," ",3)</f>
        <v xml:space="preserve"> </v>
      </c>
      <c r="O30" s="4" t="str">
        <f>IF(OR(A42&gt;0,A43&gt;0,A44&gt;0,A45&gt;0)," ",B7)</f>
        <v xml:space="preserve"> </v>
      </c>
      <c r="P30" s="66"/>
      <c r="Q30" s="107" t="str">
        <f>IF(P30&gt;0,IF(P30&gt;P31,"G"," ")," ")</f>
        <v xml:space="preserve"> </v>
      </c>
      <c r="R30" s="54"/>
      <c r="S30" s="49">
        <f>S10+1</f>
        <v>5</v>
      </c>
      <c r="T30" s="50" t="s">
        <v>4</v>
      </c>
      <c r="U30" s="1" t="str">
        <f>IF($A$42&gt;0,A7,IF(Q30="G",N30,N31))</f>
        <v xml:space="preserve"> </v>
      </c>
      <c r="V30" s="1" t="str">
        <f>IF($A$42&gt;0,B7,IF(Q30="G",O30,O31))</f>
        <v xml:space="preserve"> </v>
      </c>
      <c r="W30" s="66"/>
      <c r="X30" s="46" t="str">
        <f>IF(W30&gt;0,IF(W30&gt;W31,"G"," ")," ")</f>
        <v xml:space="preserve"> </v>
      </c>
      <c r="Y30" s="5"/>
      <c r="Z30" s="51"/>
      <c r="AA30" s="1"/>
      <c r="AB30" s="1"/>
      <c r="AC30" s="1"/>
      <c r="AD30" s="1"/>
      <c r="AE30" s="1"/>
      <c r="AF30" s="5"/>
      <c r="AG30" s="26">
        <f>AG29</f>
        <v>13</v>
      </c>
      <c r="AH30" s="78" t="s">
        <v>5</v>
      </c>
      <c r="AI30" s="2">
        <f>IF(A44&gt;0,A7,IF(AE33="G",AB33,AB34))</f>
        <v>3</v>
      </c>
      <c r="AJ30" s="2" t="str">
        <f>IF(A44&gt;0,B7,IF(AE33="G",AC33,AC34))</f>
        <v>BOTTACCI Enzo</v>
      </c>
      <c r="AK30" s="67">
        <v>4</v>
      </c>
      <c r="AL30" s="47" t="str">
        <f>IF(AK30&gt;0,IF(AK30&gt;AK29,"G"," ")," ")</f>
        <v xml:space="preserve"> </v>
      </c>
      <c r="AM30" s="4"/>
      <c r="AN30" s="4"/>
      <c r="AO30" s="4"/>
      <c r="AP30" s="4"/>
      <c r="AQ30" s="4"/>
      <c r="AR30" s="4"/>
      <c r="AS30" s="4"/>
      <c r="AT30" s="69">
        <f t="shared" si="4"/>
        <v>17</v>
      </c>
      <c r="AU30" s="4" t="str">
        <f>IF(Q23="G",N22,N23)</f>
        <v xml:space="preserve"> </v>
      </c>
      <c r="AV30" s="17" t="str">
        <f>IF(Q23="G",O22,O23)</f>
        <v xml:space="preserve"> </v>
      </c>
    </row>
    <row r="31" spans="1:48" x14ac:dyDescent="0.25">
      <c r="A31" s="24">
        <v>27</v>
      </c>
      <c r="B31" s="37"/>
      <c r="C31" s="119">
        <f>C10</f>
        <v>6</v>
      </c>
      <c r="D31" s="87">
        <f>D26</f>
        <v>6</v>
      </c>
      <c r="E31" s="87">
        <f>E23</f>
        <v>14</v>
      </c>
      <c r="F31" s="87">
        <f>F30</f>
        <v>13</v>
      </c>
      <c r="G31" s="88">
        <f t="shared" si="1"/>
        <v>12</v>
      </c>
      <c r="H31" s="89" t="s">
        <v>39</v>
      </c>
      <c r="I31" s="90">
        <f t="shared" si="0"/>
        <v>14</v>
      </c>
      <c r="K31" s="129"/>
      <c r="L31" s="35">
        <f>L30</f>
        <v>3</v>
      </c>
      <c r="M31" s="34" t="s">
        <v>5</v>
      </c>
      <c r="N31" s="2" t="str">
        <f>IF(OR(A42&gt;0,A43&gt;0,A44&gt;0,A45&gt;0)," ",30)</f>
        <v xml:space="preserve"> </v>
      </c>
      <c r="O31" s="2" t="str">
        <f>IF(OR(A42&gt;0,A43&gt;0,A44&gt;0,A45&gt;0)," ",B34)</f>
        <v xml:space="preserve"> </v>
      </c>
      <c r="P31" s="67"/>
      <c r="Q31" s="108" t="str">
        <f>IF(P31&gt;0,IF(P31&gt;P30,"G"," ")," ")</f>
        <v xml:space="preserve"> </v>
      </c>
      <c r="R31" s="55"/>
      <c r="S31" s="35">
        <f>S30</f>
        <v>5</v>
      </c>
      <c r="T31" s="34" t="s">
        <v>5</v>
      </c>
      <c r="U31" s="2" t="str">
        <f>IF($A$42&gt;0,A18,IF(Q33="G",N33,N32))</f>
        <v xml:space="preserve"> </v>
      </c>
      <c r="V31" s="2" t="str">
        <f>IF($A$42&gt;0,B18,IF(Q33="G",O33,O32))</f>
        <v xml:space="preserve"> </v>
      </c>
      <c r="W31" s="67"/>
      <c r="X31" s="47" t="str">
        <f>IF(W31&gt;0,IF(W31&gt;W30,"G"," ")," ")</f>
        <v xml:space="preserve"> </v>
      </c>
      <c r="Y31" s="6"/>
      <c r="Z31" s="52"/>
      <c r="AA31" s="4"/>
      <c r="AB31" s="4"/>
      <c r="AC31" s="4"/>
      <c r="AD31" s="4"/>
      <c r="AE31" s="4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69">
        <f t="shared" si="4"/>
        <v>17</v>
      </c>
      <c r="AU31" s="4" t="str">
        <f>IF(Q25="G",N24,N25)</f>
        <v xml:space="preserve"> </v>
      </c>
      <c r="AV31" s="17" t="str">
        <f>IF(Q25="G",O24,O25)</f>
        <v xml:space="preserve"> </v>
      </c>
    </row>
    <row r="32" spans="1:48" x14ac:dyDescent="0.25">
      <c r="A32" s="24">
        <v>28</v>
      </c>
      <c r="B32" s="37"/>
      <c r="C32" s="118">
        <f>C9</f>
        <v>5</v>
      </c>
      <c r="D32" s="82">
        <f>D9</f>
        <v>3</v>
      </c>
      <c r="E32" s="82">
        <f>E25</f>
        <v>11</v>
      </c>
      <c r="F32" s="82">
        <f>F29</f>
        <v>12</v>
      </c>
      <c r="G32" s="52">
        <f t="shared" si="1"/>
        <v>12</v>
      </c>
      <c r="H32" s="18" t="s">
        <v>39</v>
      </c>
      <c r="I32" s="17">
        <f t="shared" si="0"/>
        <v>14</v>
      </c>
      <c r="K32" s="129"/>
      <c r="L32" s="49">
        <f>L11+1</f>
        <v>14</v>
      </c>
      <c r="M32" s="50" t="s">
        <v>4</v>
      </c>
      <c r="N32" s="4" t="str">
        <f>IF(OR(A42&gt;0,A43&gt;0,A44&gt;0,A45&gt;0)," ",14)</f>
        <v xml:space="preserve"> </v>
      </c>
      <c r="O32" s="4" t="str">
        <f>IF(OR(A42&gt;0,A43&gt;0,A44&gt;0,A45&gt;0)," ",B18)</f>
        <v xml:space="preserve"> </v>
      </c>
      <c r="P32" s="66"/>
      <c r="Q32" s="107" t="str">
        <f>IF(P32&gt;0,IF(P32&gt;P33,"G"," ")," ")</f>
        <v xml:space="preserve"> </v>
      </c>
      <c r="R32" s="55"/>
      <c r="S32" s="4"/>
      <c r="T32" s="4"/>
      <c r="U32" s="4"/>
      <c r="V32" s="4"/>
      <c r="W32" s="4"/>
      <c r="X32" s="18"/>
      <c r="Y32" s="6"/>
      <c r="Z32" s="52"/>
      <c r="AA32" s="4"/>
      <c r="AB32" s="4"/>
      <c r="AC32" s="4"/>
      <c r="AD32" s="4"/>
      <c r="AE32" s="18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9">
        <f t="shared" si="4"/>
        <v>17</v>
      </c>
      <c r="AU32" s="4" t="str">
        <f>IF(Q27="G",N26,N27)</f>
        <v xml:space="preserve"> </v>
      </c>
      <c r="AV32" s="17" t="str">
        <f>IF(Q27="G",O26,O27)</f>
        <v xml:space="preserve"> </v>
      </c>
    </row>
    <row r="33" spans="1:48" x14ac:dyDescent="0.25">
      <c r="A33" s="24">
        <v>29</v>
      </c>
      <c r="B33" s="37"/>
      <c r="C33" s="119">
        <f>C8</f>
        <v>4</v>
      </c>
      <c r="D33" s="87">
        <f>D8</f>
        <v>4</v>
      </c>
      <c r="E33" s="87">
        <f>E25</f>
        <v>11</v>
      </c>
      <c r="F33" s="87">
        <f>F32</f>
        <v>12</v>
      </c>
      <c r="G33" s="88">
        <f t="shared" si="1"/>
        <v>12</v>
      </c>
      <c r="H33" s="89" t="s">
        <v>39</v>
      </c>
      <c r="I33" s="90">
        <f t="shared" si="0"/>
        <v>14</v>
      </c>
      <c r="K33" s="130"/>
      <c r="L33" s="35">
        <f>L32</f>
        <v>14</v>
      </c>
      <c r="M33" s="34" t="s">
        <v>5</v>
      </c>
      <c r="N33" s="2" t="str">
        <f>IF(OR(A42&gt;0,A43&gt;0,A44&gt;0,A45&gt;0)," ",19)</f>
        <v xml:space="preserve"> </v>
      </c>
      <c r="O33" s="2" t="str">
        <f>IF(OR(A42&gt;0,A43&gt;0,A44&gt;0,A45&gt;0)," ",B23)</f>
        <v xml:space="preserve"> </v>
      </c>
      <c r="P33" s="67"/>
      <c r="Q33" s="108" t="str">
        <f>IF(P33&gt;0,IF(P33&gt;P32,"G"," ")," ")</f>
        <v xml:space="preserve"> </v>
      </c>
      <c r="R33" s="56"/>
      <c r="S33" s="2"/>
      <c r="T33" s="2"/>
      <c r="U33" s="2"/>
      <c r="V33" s="2"/>
      <c r="W33" s="2"/>
      <c r="X33" s="2"/>
      <c r="Y33" s="7"/>
      <c r="Z33" s="27">
        <f>Z25+1</f>
        <v>14</v>
      </c>
      <c r="AA33" s="50" t="s">
        <v>4</v>
      </c>
      <c r="AB33" s="1">
        <f>IF(A43&gt;0,A7,IF(X30="G",U30,U31))</f>
        <v>3</v>
      </c>
      <c r="AC33" s="1" t="str">
        <f>IF(A43&gt;0,B7,IF(X30="G",V30,V31))</f>
        <v>BOTTACCI Enzo</v>
      </c>
      <c r="AD33" s="66">
        <v>6</v>
      </c>
      <c r="AE33" s="46" t="str">
        <f>IF(AD33&gt;0,IF(AD33&gt;AD34,"G"," ")," ")</f>
        <v>G</v>
      </c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9">
        <f t="shared" si="4"/>
        <v>17</v>
      </c>
      <c r="AU33" s="4" t="str">
        <f>IF(Q29="G",N28,N29)</f>
        <v xml:space="preserve"> </v>
      </c>
      <c r="AV33" s="17" t="str">
        <f>IF(Q29="G",O28,O29)</f>
        <v xml:space="preserve"> </v>
      </c>
    </row>
    <row r="34" spans="1:48" x14ac:dyDescent="0.25">
      <c r="A34" s="24">
        <v>30</v>
      </c>
      <c r="B34" s="37"/>
      <c r="C34" s="118">
        <f>C7</f>
        <v>3</v>
      </c>
      <c r="D34" s="82">
        <f>D7</f>
        <v>5</v>
      </c>
      <c r="E34" s="82">
        <f>E23</f>
        <v>14</v>
      </c>
      <c r="F34" s="82">
        <f>F31</f>
        <v>13</v>
      </c>
      <c r="G34" s="52">
        <f t="shared" si="1"/>
        <v>12</v>
      </c>
      <c r="H34" s="18" t="s">
        <v>39</v>
      </c>
      <c r="I34" s="17">
        <f t="shared" si="0"/>
        <v>14</v>
      </c>
      <c r="K34" s="128" t="s">
        <v>30</v>
      </c>
      <c r="L34" s="49">
        <f>L9+1</f>
        <v>6</v>
      </c>
      <c r="M34" s="50" t="s">
        <v>4</v>
      </c>
      <c r="N34" s="4" t="str">
        <f>IF(OR(A42&gt;0,A43&gt;0,A44&gt;0,A45&gt;0)," ",6)</f>
        <v xml:space="preserve"> </v>
      </c>
      <c r="O34" s="4" t="str">
        <f>IF(OR(A42&gt;0,A43&gt;0,A44&gt;0,A45&gt;0)," ",B10)</f>
        <v xml:space="preserve"> </v>
      </c>
      <c r="P34" s="66"/>
      <c r="Q34" s="107" t="str">
        <f>IF(P34&gt;0,IF(P34&gt;P35,"G"," ")," ")</f>
        <v xml:space="preserve"> </v>
      </c>
      <c r="R34" s="54"/>
      <c r="S34" s="49">
        <f>S30+1</f>
        <v>6</v>
      </c>
      <c r="T34" s="50" t="s">
        <v>4</v>
      </c>
      <c r="U34" s="1" t="str">
        <f>IF($A$42&gt;0,A10,IF(Q34="G",N34,N35))</f>
        <v xml:space="preserve"> </v>
      </c>
      <c r="V34" s="1" t="str">
        <f>IF($A$42&gt;0,B10,IF(Q34="G",O34,O35))</f>
        <v xml:space="preserve"> </v>
      </c>
      <c r="W34" s="66"/>
      <c r="X34" s="46" t="str">
        <f>IF(W34&gt;0,IF(W34&gt;W35,"G"," ")," ")</f>
        <v xml:space="preserve"> </v>
      </c>
      <c r="Y34" s="5"/>
      <c r="Z34" s="26">
        <f>Z33</f>
        <v>14</v>
      </c>
      <c r="AA34" s="34" t="s">
        <v>5</v>
      </c>
      <c r="AB34" s="2">
        <f>IF(A43&gt;0,A10,IF(X35="G",U35,U34))</f>
        <v>6</v>
      </c>
      <c r="AC34" s="2" t="str">
        <f>IF(A43&gt;0,B10,IF(X35="G",V35,V34))</f>
        <v>Bye</v>
      </c>
      <c r="AD34" s="67">
        <v>0</v>
      </c>
      <c r="AE34" s="47" t="str">
        <f>IF(AD34&gt;0,IF(AD34&gt;AD33,"G"," ")," ")</f>
        <v xml:space="preserve"> </v>
      </c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>
        <f t="shared" si="4"/>
        <v>17</v>
      </c>
      <c r="AU34" s="4" t="str">
        <f>IF(Q31="G",N30,N31)</f>
        <v xml:space="preserve"> </v>
      </c>
      <c r="AV34" s="17" t="str">
        <f>IF(Q31="G",O30,O31)</f>
        <v xml:space="preserve"> </v>
      </c>
    </row>
    <row r="35" spans="1:48" x14ac:dyDescent="0.25">
      <c r="A35" s="24">
        <v>31</v>
      </c>
      <c r="B35" s="37"/>
      <c r="C35" s="119">
        <f>C6</f>
        <v>2</v>
      </c>
      <c r="D35" s="87">
        <f>D6</f>
        <v>8</v>
      </c>
      <c r="E35" s="87">
        <f>E30</f>
        <v>13</v>
      </c>
      <c r="F35" s="87">
        <f>F34</f>
        <v>13</v>
      </c>
      <c r="G35" s="88">
        <f t="shared" si="1"/>
        <v>12</v>
      </c>
      <c r="H35" s="89" t="s">
        <v>39</v>
      </c>
      <c r="I35" s="90">
        <f t="shared" si="0"/>
        <v>14</v>
      </c>
      <c r="K35" s="129"/>
      <c r="L35" s="35">
        <f>L34</f>
        <v>6</v>
      </c>
      <c r="M35" s="34" t="s">
        <v>5</v>
      </c>
      <c r="N35" s="2" t="str">
        <f>IF(OR(A42&gt;0,A43&gt;0,A44&gt;0,A45&gt;0)," ",27)</f>
        <v xml:space="preserve"> </v>
      </c>
      <c r="O35" s="2" t="str">
        <f>IF(OR(A42&gt;0,A43&gt;0,A44&gt;0,A45&gt;0)," ",B31)</f>
        <v xml:space="preserve"> </v>
      </c>
      <c r="P35" s="67"/>
      <c r="Q35" s="108" t="str">
        <f>IF(P35&gt;0,IF(P35&gt;P34,"G"," ")," ")</f>
        <v xml:space="preserve"> </v>
      </c>
      <c r="R35" s="55"/>
      <c r="S35" s="35">
        <f>S34</f>
        <v>6</v>
      </c>
      <c r="T35" s="34" t="s">
        <v>5</v>
      </c>
      <c r="U35" s="2" t="str">
        <f>IF($A$42&gt;0,A15,IF(Q37="G",N37,N36))</f>
        <v xml:space="preserve"> </v>
      </c>
      <c r="V35" s="2" t="str">
        <f>IF($A$42&gt;0,B15,IF(Q37="G",O37,O36))</f>
        <v xml:space="preserve"> </v>
      </c>
      <c r="W35" s="67"/>
      <c r="X35" s="47" t="str">
        <f>IF(W35&gt;0,IF(W35&gt;W34,"G"," ")," ")</f>
        <v xml:space="preserve"> </v>
      </c>
      <c r="Y35" s="6"/>
      <c r="Z35" s="52"/>
      <c r="AA35" s="4"/>
      <c r="AB35" s="4"/>
      <c r="AC35" s="4"/>
      <c r="AD35" s="4"/>
      <c r="AE35" s="18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9">
        <f t="shared" si="4"/>
        <v>17</v>
      </c>
      <c r="AU35" s="4" t="str">
        <f>IF(Q33="G",N32,N33)</f>
        <v xml:space="preserve"> </v>
      </c>
      <c r="AV35" s="17" t="str">
        <f>IF(Q33="G",O32,O33)</f>
        <v xml:space="preserve"> </v>
      </c>
    </row>
    <row r="36" spans="1:48" ht="16.5" thickBot="1" x14ac:dyDescent="0.3">
      <c r="A36" s="29">
        <v>32</v>
      </c>
      <c r="B36" s="38"/>
      <c r="C36" s="120">
        <f>C5</f>
        <v>1</v>
      </c>
      <c r="D36" s="85">
        <f>D5</f>
        <v>1</v>
      </c>
      <c r="E36" s="85">
        <f>E29</f>
        <v>12</v>
      </c>
      <c r="F36" s="85">
        <f>F33</f>
        <v>12</v>
      </c>
      <c r="G36" s="86">
        <f t="shared" si="1"/>
        <v>12</v>
      </c>
      <c r="H36" s="32" t="s">
        <v>39</v>
      </c>
      <c r="I36" s="22">
        <f t="shared" si="0"/>
        <v>14</v>
      </c>
      <c r="K36" s="129"/>
      <c r="L36" s="49">
        <f>L29+1</f>
        <v>11</v>
      </c>
      <c r="M36" s="50" t="s">
        <v>4</v>
      </c>
      <c r="N36" s="4" t="str">
        <f>IF(OR(A42&gt;0,A43&gt;0,A44&gt;0,A45&gt;0)," ",11)</f>
        <v xml:space="preserve"> </v>
      </c>
      <c r="O36" s="4" t="str">
        <f>IF(OR(A42&gt;0,A43&gt;0,A44&gt;0,A45&gt;0)," ",B15)</f>
        <v xml:space="preserve"> </v>
      </c>
      <c r="P36" s="66"/>
      <c r="Q36" s="107" t="str">
        <f>IF(P36&gt;0,IF(P36&gt;P37,"G"," ")," ")</f>
        <v xml:space="preserve"> </v>
      </c>
      <c r="R36" s="55"/>
      <c r="S36" s="4"/>
      <c r="T36" s="4"/>
      <c r="U36" s="4"/>
      <c r="V36" s="4"/>
      <c r="W36" s="4"/>
      <c r="X36" s="4"/>
      <c r="Y36" s="6"/>
      <c r="Z36" s="52"/>
      <c r="AA36" s="4"/>
      <c r="AB36" s="4"/>
      <c r="AC36" s="4"/>
      <c r="AD36" s="4"/>
      <c r="AE36" s="18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69">
        <f t="shared" si="4"/>
        <v>17</v>
      </c>
      <c r="AU36" s="4" t="str">
        <f>IF(Q35="G",N34,N35)</f>
        <v xml:space="preserve"> </v>
      </c>
      <c r="AV36" s="17" t="str">
        <f>IF(Q35="G",O34,O35)</f>
        <v xml:space="preserve"> </v>
      </c>
    </row>
    <row r="37" spans="1:48" ht="16.5" thickBot="1" x14ac:dyDescent="0.3">
      <c r="K37" s="131"/>
      <c r="L37" s="109">
        <f>L36</f>
        <v>11</v>
      </c>
      <c r="M37" s="71" t="s">
        <v>5</v>
      </c>
      <c r="N37" s="21" t="str">
        <f>IF(OR(A42&gt;0,A43&gt;0,A44&gt;0,A45&gt;0)," ",22)</f>
        <v xml:space="preserve"> </v>
      </c>
      <c r="O37" s="21" t="str">
        <f>IF(OR(A42&gt;0,A43&gt;0,A44&gt;0,A45&gt;0)," ",B26)</f>
        <v xml:space="preserve"> </v>
      </c>
      <c r="P37" s="74"/>
      <c r="Q37" s="110" t="str">
        <f>IF(P37&gt;0,IF(P37&gt;P36,"G"," ")," ")</f>
        <v xml:space="preserve"> </v>
      </c>
      <c r="R37" s="57"/>
      <c r="S37" s="21"/>
      <c r="T37" s="21"/>
      <c r="U37" s="21"/>
      <c r="V37" s="21"/>
      <c r="W37" s="21"/>
      <c r="X37" s="21"/>
      <c r="Y37" s="23"/>
      <c r="Z37" s="86"/>
      <c r="AA37" s="21"/>
      <c r="AB37" s="21"/>
      <c r="AC37" s="21"/>
      <c r="AD37" s="21"/>
      <c r="AE37" s="32"/>
      <c r="AF37" s="2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111">
        <f t="shared" si="4"/>
        <v>17</v>
      </c>
      <c r="AU37" s="21" t="str">
        <f>IF(Q37="G",N36,N37)</f>
        <v xml:space="preserve"> </v>
      </c>
      <c r="AV37" s="22" t="str">
        <f>IF(Q37="G",O36,O37)</f>
        <v xml:space="preserve"> </v>
      </c>
    </row>
    <row r="40" spans="1:48" ht="39.950000000000003" customHeight="1" thickBot="1" x14ac:dyDescent="0.3">
      <c r="A40" s="132" t="s">
        <v>41</v>
      </c>
      <c r="B40" s="132"/>
      <c r="C40" s="132" t="s">
        <v>42</v>
      </c>
      <c r="D40" s="133"/>
      <c r="E40" s="133"/>
    </row>
    <row r="41" spans="1:48" ht="16.5" thickBot="1" x14ac:dyDescent="0.3">
      <c r="A41" s="121"/>
      <c r="B41" s="113" t="s">
        <v>36</v>
      </c>
      <c r="C41" s="122"/>
      <c r="D41" s="123"/>
      <c r="E41" s="124"/>
    </row>
    <row r="42" spans="1:48" ht="16.5" thickBot="1" x14ac:dyDescent="0.3">
      <c r="A42" s="68"/>
      <c r="B42" s="114" t="s">
        <v>32</v>
      </c>
      <c r="C42" s="122"/>
      <c r="D42" s="123"/>
      <c r="E42" s="124"/>
    </row>
    <row r="43" spans="1:48" ht="16.5" thickBot="1" x14ac:dyDescent="0.3">
      <c r="A43" s="68" t="s">
        <v>35</v>
      </c>
      <c r="B43" s="115" t="s">
        <v>33</v>
      </c>
      <c r="C43" s="122">
        <v>11</v>
      </c>
      <c r="D43" s="123"/>
      <c r="E43" s="124"/>
    </row>
    <row r="44" spans="1:48" ht="16.5" thickBot="1" x14ac:dyDescent="0.3">
      <c r="A44" s="68"/>
      <c r="B44" s="115" t="s">
        <v>34</v>
      </c>
      <c r="C44" s="122">
        <v>12</v>
      </c>
      <c r="D44" s="123"/>
      <c r="E44" s="124"/>
    </row>
    <row r="45" spans="1:48" ht="16.5" thickBot="1" x14ac:dyDescent="0.3">
      <c r="A45" s="68"/>
      <c r="B45" s="116" t="s">
        <v>7</v>
      </c>
      <c r="C45" s="122"/>
      <c r="D45" s="123"/>
      <c r="E45" s="124"/>
    </row>
    <row r="47" spans="1:48" x14ac:dyDescent="0.25">
      <c r="A47" t="s">
        <v>11</v>
      </c>
      <c r="B47" t="s">
        <v>12</v>
      </c>
      <c r="C47" t="s">
        <v>13</v>
      </c>
    </row>
    <row r="48" spans="1:48" x14ac:dyDescent="0.25">
      <c r="A48" t="s">
        <v>14</v>
      </c>
      <c r="B48" t="s">
        <v>15</v>
      </c>
      <c r="C48" t="s">
        <v>16</v>
      </c>
    </row>
  </sheetData>
  <mergeCells count="30">
    <mergeCell ref="C3:I3"/>
    <mergeCell ref="G4:I4"/>
    <mergeCell ref="L4:Q4"/>
    <mergeCell ref="S4:X4"/>
    <mergeCell ref="Z4:AE4"/>
    <mergeCell ref="AN18:AS18"/>
    <mergeCell ref="AN19:AO19"/>
    <mergeCell ref="K22:K25"/>
    <mergeCell ref="AN22:AO22"/>
    <mergeCell ref="AN5:AR5"/>
    <mergeCell ref="K6:K9"/>
    <mergeCell ref="AP8:AP10"/>
    <mergeCell ref="AO9:AO10"/>
    <mergeCell ref="K10:K13"/>
    <mergeCell ref="AG11:AL11"/>
    <mergeCell ref="L5:M5"/>
    <mergeCell ref="S5:T5"/>
    <mergeCell ref="Z5:AA5"/>
    <mergeCell ref="A40:B40"/>
    <mergeCell ref="C40:E40"/>
    <mergeCell ref="C41:E41"/>
    <mergeCell ref="K14:K17"/>
    <mergeCell ref="K18:K21"/>
    <mergeCell ref="C42:E42"/>
    <mergeCell ref="C43:E43"/>
    <mergeCell ref="C44:E44"/>
    <mergeCell ref="C45:E45"/>
    <mergeCell ref="K26:K29"/>
    <mergeCell ref="K30:K33"/>
    <mergeCell ref="K34:K3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opLeftCell="P1" zoomScale="90" zoomScaleNormal="50" workbookViewId="0">
      <selection activeCell="AN18" sqref="AN18:AS18"/>
    </sheetView>
  </sheetViews>
  <sheetFormatPr baseColWidth="10" defaultRowHeight="15.75" x14ac:dyDescent="0.25"/>
  <cols>
    <col min="2" max="2" width="14.125" customWidth="1"/>
    <col min="3" max="3" width="5.375" bestFit="1" customWidth="1"/>
    <col min="4" max="6" width="4.125" bestFit="1" customWidth="1"/>
    <col min="7" max="7" width="4.625" customWidth="1"/>
    <col min="8" max="8" width="2.125" bestFit="1" customWidth="1"/>
    <col min="9" max="9" width="3.5" customWidth="1"/>
    <col min="12" max="12" width="3.375" bestFit="1" customWidth="1"/>
    <col min="13" max="13" width="7.625" bestFit="1" customWidth="1"/>
    <col min="14" max="14" width="10.375" bestFit="1" customWidth="1"/>
    <col min="15" max="15" width="12.5" customWidth="1"/>
    <col min="16" max="16" width="5.875" bestFit="1" customWidth="1"/>
    <col min="17" max="17" width="8.375" bestFit="1" customWidth="1"/>
    <col min="18" max="18" width="5.625" bestFit="1" customWidth="1"/>
    <col min="19" max="19" width="5.5" customWidth="1"/>
    <col min="20" max="20" width="2.375" bestFit="1" customWidth="1"/>
    <col min="21" max="21" width="8" bestFit="1" customWidth="1"/>
    <col min="22" max="22" width="10.375" customWidth="1"/>
    <col min="23" max="23" width="5.875" bestFit="1" customWidth="1"/>
    <col min="24" max="24" width="8.375" bestFit="1" customWidth="1"/>
    <col min="25" max="25" width="5.625" bestFit="1" customWidth="1"/>
    <col min="26" max="26" width="5.125" customWidth="1"/>
    <col min="27" max="27" width="4.125" customWidth="1"/>
    <col min="28" max="28" width="10.625" customWidth="1"/>
    <col min="29" max="29" width="12" customWidth="1"/>
    <col min="30" max="30" width="5.875" bestFit="1" customWidth="1"/>
    <col min="31" max="31" width="8.375" bestFit="1" customWidth="1"/>
    <col min="33" max="33" width="9.625" bestFit="1" customWidth="1"/>
    <col min="34" max="34" width="2.375" bestFit="1" customWidth="1"/>
    <col min="35" max="35" width="8" bestFit="1" customWidth="1"/>
    <col min="36" max="36" width="15.875" customWidth="1"/>
    <col min="37" max="37" width="5.875" bestFit="1" customWidth="1"/>
    <col min="38" max="38" width="8.375" bestFit="1" customWidth="1"/>
    <col min="40" max="40" width="5.625" customWidth="1"/>
    <col min="41" max="41" width="6.625" customWidth="1"/>
    <col min="42" max="42" width="5.5" customWidth="1"/>
    <col min="43" max="43" width="18.25" bestFit="1" customWidth="1"/>
  </cols>
  <sheetData>
    <row r="1" spans="1:48" x14ac:dyDescent="0.25">
      <c r="A1" s="3" t="s">
        <v>26</v>
      </c>
    </row>
    <row r="2" spans="1:48" ht="16.5" thickBot="1" x14ac:dyDescent="0.3"/>
    <row r="3" spans="1:48" ht="16.5" thickBot="1" x14ac:dyDescent="0.3">
      <c r="C3" s="150" t="s">
        <v>37</v>
      </c>
      <c r="D3" s="151"/>
      <c r="E3" s="151"/>
      <c r="F3" s="151"/>
      <c r="G3" s="151"/>
      <c r="H3" s="151"/>
      <c r="I3" s="152"/>
      <c r="K3" s="12"/>
      <c r="L3" s="75"/>
      <c r="M3" s="75"/>
      <c r="N3" s="76"/>
      <c r="O3" s="75"/>
      <c r="P3" s="75"/>
      <c r="Q3" s="75"/>
      <c r="R3" s="75"/>
      <c r="S3" s="13"/>
      <c r="T3" s="13"/>
      <c r="U3" s="13"/>
      <c r="V3" s="13"/>
      <c r="W3" s="13"/>
      <c r="X3" s="13"/>
      <c r="Y3" s="14" t="s">
        <v>24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ht="16.5" thickBot="1" x14ac:dyDescent="0.3">
      <c r="A4" s="12" t="s">
        <v>20</v>
      </c>
      <c r="B4" s="72" t="s">
        <v>25</v>
      </c>
      <c r="C4" s="83" t="s">
        <v>36</v>
      </c>
      <c r="D4" s="84" t="s">
        <v>32</v>
      </c>
      <c r="E4" s="84" t="s">
        <v>33</v>
      </c>
      <c r="F4" s="84" t="s">
        <v>34</v>
      </c>
      <c r="G4" s="153" t="s">
        <v>38</v>
      </c>
      <c r="H4" s="154"/>
      <c r="I4" s="155"/>
      <c r="K4" s="16"/>
      <c r="L4" s="137" t="s">
        <v>40</v>
      </c>
      <c r="M4" s="137"/>
      <c r="N4" s="137"/>
      <c r="O4" s="137"/>
      <c r="P4" s="137"/>
      <c r="Q4" s="137"/>
      <c r="R4" s="55"/>
      <c r="S4" s="137" t="s">
        <v>40</v>
      </c>
      <c r="T4" s="137"/>
      <c r="U4" s="137"/>
      <c r="V4" s="137"/>
      <c r="W4" s="137"/>
      <c r="X4" s="137"/>
      <c r="Y4" s="4"/>
      <c r="Z4" s="137" t="s">
        <v>40</v>
      </c>
      <c r="AA4" s="137"/>
      <c r="AB4" s="137"/>
      <c r="AC4" s="137"/>
      <c r="AD4" s="137"/>
      <c r="AE4" s="13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7"/>
    </row>
    <row r="5" spans="1:48" ht="16.5" thickBot="1" x14ac:dyDescent="0.3">
      <c r="A5" s="28">
        <v>1</v>
      </c>
      <c r="B5" s="36" t="s">
        <v>61</v>
      </c>
      <c r="C5" s="117">
        <f>L21</f>
        <v>1</v>
      </c>
      <c r="D5" s="91">
        <f>S18</f>
        <v>1</v>
      </c>
      <c r="E5" s="91">
        <f>Z17</f>
        <v>1</v>
      </c>
      <c r="F5" s="91">
        <f>AG13</f>
        <v>1</v>
      </c>
      <c r="G5" s="92">
        <f>$AN$20</f>
        <v>1</v>
      </c>
      <c r="H5" s="93" t="s">
        <v>39</v>
      </c>
      <c r="I5" s="94">
        <f>$AN$23</f>
        <v>3</v>
      </c>
      <c r="K5" s="8"/>
      <c r="L5" s="138" t="s">
        <v>23</v>
      </c>
      <c r="M5" s="139"/>
      <c r="N5" s="9" t="s">
        <v>20</v>
      </c>
      <c r="O5" s="9" t="s">
        <v>0</v>
      </c>
      <c r="P5" s="9" t="s">
        <v>31</v>
      </c>
      <c r="Q5" s="10" t="s">
        <v>3</v>
      </c>
      <c r="R5" s="55"/>
      <c r="S5" s="138" t="s">
        <v>23</v>
      </c>
      <c r="T5" s="139"/>
      <c r="U5" s="9" t="s">
        <v>21</v>
      </c>
      <c r="V5" s="9" t="s">
        <v>0</v>
      </c>
      <c r="W5" s="9" t="s">
        <v>31</v>
      </c>
      <c r="X5" s="10" t="s">
        <v>3</v>
      </c>
      <c r="Y5" s="4"/>
      <c r="Z5" s="138" t="s">
        <v>2</v>
      </c>
      <c r="AA5" s="139"/>
      <c r="AB5" s="9" t="s">
        <v>1</v>
      </c>
      <c r="AC5" s="9" t="s">
        <v>0</v>
      </c>
      <c r="AD5" s="9" t="s">
        <v>31</v>
      </c>
      <c r="AE5" s="9" t="s">
        <v>3</v>
      </c>
      <c r="AF5" s="10"/>
      <c r="AG5" s="4"/>
      <c r="AH5" s="4"/>
      <c r="AI5" s="4"/>
      <c r="AJ5" s="4"/>
      <c r="AK5" s="4"/>
      <c r="AL5" s="4"/>
      <c r="AM5" s="4"/>
      <c r="AN5" s="140" t="s">
        <v>9</v>
      </c>
      <c r="AO5" s="141"/>
      <c r="AP5" s="141"/>
      <c r="AQ5" s="141"/>
      <c r="AR5" s="142"/>
      <c r="AS5" s="4"/>
      <c r="AT5" s="8" t="s">
        <v>10</v>
      </c>
      <c r="AU5" s="10" t="s">
        <v>9</v>
      </c>
      <c r="AV5" s="17"/>
    </row>
    <row r="6" spans="1:48" x14ac:dyDescent="0.25">
      <c r="A6" s="24">
        <v>2</v>
      </c>
      <c r="B6" s="37" t="s">
        <v>45</v>
      </c>
      <c r="C6" s="118">
        <f>L22</f>
        <v>2</v>
      </c>
      <c r="D6" s="82">
        <f>S22</f>
        <v>8</v>
      </c>
      <c r="E6" s="82">
        <f>Z25</f>
        <v>3</v>
      </c>
      <c r="F6" s="82">
        <f>AG29</f>
        <v>2</v>
      </c>
      <c r="G6" s="52">
        <f>$AN$20</f>
        <v>1</v>
      </c>
      <c r="H6" s="18" t="s">
        <v>39</v>
      </c>
      <c r="I6" s="17">
        <f t="shared" ref="I6:I36" si="0">$AN$23</f>
        <v>3</v>
      </c>
      <c r="K6" s="143" t="s">
        <v>17</v>
      </c>
      <c r="L6" s="98">
        <f>L37+1</f>
        <v>12</v>
      </c>
      <c r="M6" s="99" t="s">
        <v>4</v>
      </c>
      <c r="N6" s="13" t="str">
        <f>IF(OR(A42&gt;0,A43&gt;0,A44&gt;0,A45&gt;0)," ",21)</f>
        <v xml:space="preserve"> </v>
      </c>
      <c r="O6" s="13" t="str">
        <f>IF(OR(A42&gt;0,A43&gt;0,A44&gt;0,A45&gt;0)," ",B25)</f>
        <v xml:space="preserve"> </v>
      </c>
      <c r="P6" s="59"/>
      <c r="Q6" s="100" t="str">
        <f>IF(P6&gt;0,IF(P6&gt;P7,"G"," ")," ")</f>
        <v xml:space="preserve"> </v>
      </c>
      <c r="R6" s="54"/>
      <c r="S6" s="49">
        <f>S14+1</f>
        <v>3</v>
      </c>
      <c r="T6" s="50" t="s">
        <v>4</v>
      </c>
      <c r="U6" s="1" t="str">
        <f>IF($A$42&gt;0,A16,IF(Q6="G",N6,N7))</f>
        <v xml:space="preserve"> </v>
      </c>
      <c r="V6" s="1" t="str">
        <f>IF($A$42&gt;0,B16,IF(Q6="G",O6,O7))</f>
        <v xml:space="preserve"> </v>
      </c>
      <c r="W6" s="58"/>
      <c r="X6" s="39" t="str">
        <f>IF(W6&gt;0,IF(W6&gt;W7,"G"," ")," ")</f>
        <v xml:space="preserve"> </v>
      </c>
      <c r="Y6" s="5"/>
      <c r="Z6" s="52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12"/>
      <c r="AO6" s="13"/>
      <c r="AP6" s="13"/>
      <c r="AQ6" s="13"/>
      <c r="AR6" s="15"/>
      <c r="AS6" s="4"/>
      <c r="AT6" s="4">
        <v>1</v>
      </c>
      <c r="AU6" s="4">
        <f>IF(AS20="G",AP20,AP21)</f>
        <v>1</v>
      </c>
      <c r="AV6" s="17" t="str">
        <f>IF(AS20="G",AQ20,AQ21)</f>
        <v>MORTREUX Morgane</v>
      </c>
    </row>
    <row r="7" spans="1:48" ht="16.5" thickBot="1" x14ac:dyDescent="0.3">
      <c r="A7" s="24">
        <v>3</v>
      </c>
      <c r="B7" s="37"/>
      <c r="C7" s="119">
        <f>L30</f>
        <v>3</v>
      </c>
      <c r="D7" s="87">
        <f>S30</f>
        <v>5</v>
      </c>
      <c r="E7" s="87">
        <f>Z33</f>
        <v>4</v>
      </c>
      <c r="F7" s="87">
        <f>F6</f>
        <v>2</v>
      </c>
      <c r="G7" s="88">
        <f t="shared" ref="G7:G36" si="1">$AN$20</f>
        <v>1</v>
      </c>
      <c r="H7" s="89" t="s">
        <v>39</v>
      </c>
      <c r="I7" s="90">
        <f t="shared" si="0"/>
        <v>3</v>
      </c>
      <c r="K7" s="144"/>
      <c r="L7" s="35">
        <f>L6</f>
        <v>12</v>
      </c>
      <c r="M7" s="34" t="s">
        <v>5</v>
      </c>
      <c r="N7" s="2" t="str">
        <f>IF(OR(A42&gt;0,A43&gt;0,A44&gt;0,A45&gt;0)," ",12)</f>
        <v xml:space="preserve"> </v>
      </c>
      <c r="O7" s="2" t="str">
        <f>IF(OR(A42&gt;0,A43&gt;0,A44&gt;0,A45&gt;0)," ",B16)</f>
        <v xml:space="preserve"> </v>
      </c>
      <c r="P7" s="61"/>
      <c r="Q7" s="101" t="str">
        <f>IF(P7&gt;0,IF(P7&gt;P6,"G"," ")," ")</f>
        <v xml:space="preserve"> </v>
      </c>
      <c r="R7" s="55"/>
      <c r="S7" s="35">
        <f>S6</f>
        <v>3</v>
      </c>
      <c r="T7" s="34" t="s">
        <v>5</v>
      </c>
      <c r="U7" s="2" t="str">
        <f>IF($A$42&gt;0,A9,IF(Q9="G",N9,N8))</f>
        <v xml:space="preserve"> </v>
      </c>
      <c r="V7" s="2" t="str">
        <f>IF($A$42&gt;0,B9,IF(Q9="G",O9,O8))</f>
        <v xml:space="preserve"> </v>
      </c>
      <c r="W7" s="61"/>
      <c r="X7" s="40" t="str">
        <f>IF(W7&gt;0,IF(W7&gt;W6,"G"," ")," ")</f>
        <v xml:space="preserve"> </v>
      </c>
      <c r="Y7" s="6"/>
      <c r="Z7" s="52"/>
      <c r="AA7" s="4"/>
      <c r="AB7" s="4"/>
      <c r="AC7" s="4"/>
      <c r="AD7" s="4"/>
      <c r="AE7" s="4"/>
      <c r="AF7" s="6"/>
      <c r="AG7" s="4"/>
      <c r="AH7" s="4"/>
      <c r="AI7" s="4"/>
      <c r="AJ7" s="4"/>
      <c r="AK7" s="4"/>
      <c r="AL7" s="4"/>
      <c r="AM7" s="4"/>
      <c r="AN7" s="16"/>
      <c r="AO7" s="4"/>
      <c r="AP7" s="18" t="str">
        <f>AV6</f>
        <v>MORTREUX Morgane</v>
      </c>
      <c r="AQ7" s="4"/>
      <c r="AR7" s="17"/>
      <c r="AS7" s="4"/>
      <c r="AT7" s="4">
        <v>2</v>
      </c>
      <c r="AU7" s="4">
        <f>IF(AS20="G",AP21,AP20)</f>
        <v>2</v>
      </c>
      <c r="AV7" s="17" t="str">
        <f>IF(AS20="G",AQ21,AQ20)</f>
        <v>Bye</v>
      </c>
    </row>
    <row r="8" spans="1:48" ht="16.5" thickBot="1" x14ac:dyDescent="0.3">
      <c r="A8" s="24">
        <v>4</v>
      </c>
      <c r="B8" s="37"/>
      <c r="C8" s="118">
        <f>L13</f>
        <v>4</v>
      </c>
      <c r="D8" s="82">
        <f>S10</f>
        <v>4</v>
      </c>
      <c r="E8" s="82">
        <f>Z9</f>
        <v>2</v>
      </c>
      <c r="F8" s="82">
        <f>F5</f>
        <v>1</v>
      </c>
      <c r="G8" s="52">
        <f t="shared" si="1"/>
        <v>1</v>
      </c>
      <c r="H8" s="18" t="s">
        <v>39</v>
      </c>
      <c r="I8" s="17">
        <f t="shared" si="0"/>
        <v>3</v>
      </c>
      <c r="K8" s="144"/>
      <c r="L8" s="49">
        <f>L12+1</f>
        <v>5</v>
      </c>
      <c r="M8" s="50" t="s">
        <v>4</v>
      </c>
      <c r="N8" s="4" t="str">
        <f>IF(OR(A42&gt;0,A43&gt;0,A44&gt;0,A45&gt;0)," ",28)</f>
        <v xml:space="preserve"> </v>
      </c>
      <c r="O8" s="4" t="str">
        <f>IF(OR(A42&gt;0,A43&gt;0,A44&gt;0,A45&gt;0)," ",B32)</f>
        <v xml:space="preserve"> </v>
      </c>
      <c r="P8" s="58"/>
      <c r="Q8" s="102" t="str">
        <f>IF(P8&gt;0,IF(P8&gt;P9,"G"," ")," ")</f>
        <v xml:space="preserve"> </v>
      </c>
      <c r="R8" s="55"/>
      <c r="S8" s="4"/>
      <c r="T8" s="4"/>
      <c r="U8" s="4"/>
      <c r="V8" s="4"/>
      <c r="W8" s="4"/>
      <c r="X8" s="18"/>
      <c r="Y8" s="6"/>
      <c r="Z8" s="52"/>
      <c r="AA8" s="4"/>
      <c r="AB8" s="4"/>
      <c r="AC8" s="4"/>
      <c r="AD8" s="4"/>
      <c r="AE8" s="18"/>
      <c r="AF8" s="6"/>
      <c r="AG8" s="4"/>
      <c r="AH8" s="4"/>
      <c r="AI8" s="4"/>
      <c r="AJ8" s="4"/>
      <c r="AK8" s="4"/>
      <c r="AL8" s="4"/>
      <c r="AM8" s="4"/>
      <c r="AN8" s="16"/>
      <c r="AO8" s="19" t="str">
        <f>AV7</f>
        <v>Bye</v>
      </c>
      <c r="AP8" s="146">
        <v>1</v>
      </c>
      <c r="AQ8" s="4"/>
      <c r="AR8" s="17"/>
      <c r="AS8" s="4"/>
      <c r="AT8" s="4">
        <v>3</v>
      </c>
      <c r="AU8" s="4" t="str">
        <f>IF(AS23="G",AP23,AP24)</f>
        <v xml:space="preserve"> </v>
      </c>
      <c r="AV8" s="17" t="str">
        <f>IF(AS23="G",AQ23,AQ24)</f>
        <v xml:space="preserve"> </v>
      </c>
    </row>
    <row r="9" spans="1:48" ht="16.5" thickBot="1" x14ac:dyDescent="0.3">
      <c r="A9" s="24">
        <v>5</v>
      </c>
      <c r="B9" s="37"/>
      <c r="C9" s="119">
        <f>L9</f>
        <v>5</v>
      </c>
      <c r="D9" s="87">
        <f>S6</f>
        <v>3</v>
      </c>
      <c r="E9" s="87">
        <f>E8</f>
        <v>2</v>
      </c>
      <c r="F9" s="87">
        <f>F8</f>
        <v>1</v>
      </c>
      <c r="G9" s="88">
        <f t="shared" si="1"/>
        <v>1</v>
      </c>
      <c r="H9" s="89" t="s">
        <v>39</v>
      </c>
      <c r="I9" s="90">
        <f t="shared" si="0"/>
        <v>3</v>
      </c>
      <c r="K9" s="145"/>
      <c r="L9" s="35">
        <f>L8</f>
        <v>5</v>
      </c>
      <c r="M9" s="34" t="s">
        <v>5</v>
      </c>
      <c r="N9" s="2" t="str">
        <f>IF(OR(A42&gt;0,A43&gt;0,A44&gt;0,A45&gt;0)," ",5)</f>
        <v xml:space="preserve"> </v>
      </c>
      <c r="O9" s="2" t="str">
        <f>IF(OR(A42&gt;0,A43&gt;0,A44&gt;0,A45&gt;0)," ",B9)</f>
        <v xml:space="preserve"> </v>
      </c>
      <c r="P9" s="61"/>
      <c r="Q9" s="101" t="str">
        <f>IF(P9&gt;0,IF(P9&gt;P8,"G"," ")," ")</f>
        <v xml:space="preserve"> </v>
      </c>
      <c r="R9" s="56"/>
      <c r="S9" s="2"/>
      <c r="T9" s="2"/>
      <c r="U9" s="2"/>
      <c r="V9" s="2"/>
      <c r="W9" s="2"/>
      <c r="X9" s="2"/>
      <c r="Y9" s="7"/>
      <c r="Z9" s="27">
        <f>Z17+1</f>
        <v>2</v>
      </c>
      <c r="AA9" s="50" t="s">
        <v>4</v>
      </c>
      <c r="AB9" s="1" t="str">
        <f>IF(A43&gt;0,A9,IF(X6="G",U6,U7))</f>
        <v xml:space="preserve"> </v>
      </c>
      <c r="AC9" s="1" t="str">
        <f>IF(A43&gt;0,B9,IF(X6="G",V6,V7))</f>
        <v xml:space="preserve"> </v>
      </c>
      <c r="AD9" s="60"/>
      <c r="AE9" s="41" t="str">
        <f>IF(AD9&gt;0,IF(AD9&gt;AD10,"G"," ")," ")</f>
        <v xml:space="preserve"> </v>
      </c>
      <c r="AF9" s="6"/>
      <c r="AG9" s="4"/>
      <c r="AH9" s="4"/>
      <c r="AI9" s="4"/>
      <c r="AJ9" s="4"/>
      <c r="AK9" s="4"/>
      <c r="AL9" s="4"/>
      <c r="AM9" s="4"/>
      <c r="AN9" s="16"/>
      <c r="AO9" s="146">
        <v>2</v>
      </c>
      <c r="AP9" s="147"/>
      <c r="AQ9" s="4" t="str">
        <f>AV8</f>
        <v xml:space="preserve"> </v>
      </c>
      <c r="AR9" s="17"/>
      <c r="AS9" s="4"/>
      <c r="AT9" s="4">
        <v>4</v>
      </c>
      <c r="AU9" s="4" t="str">
        <f>IF(AS23="G",AP24,AP23)</f>
        <v xml:space="preserve"> </v>
      </c>
      <c r="AV9" s="17" t="str">
        <f>IF(AS23="G",AQ24,AQ23)</f>
        <v xml:space="preserve"> </v>
      </c>
    </row>
    <row r="10" spans="1:48" ht="16.5" thickBot="1" x14ac:dyDescent="0.3">
      <c r="A10" s="24">
        <v>6</v>
      </c>
      <c r="B10" s="37"/>
      <c r="C10" s="118">
        <f>L34</f>
        <v>6</v>
      </c>
      <c r="D10" s="82">
        <f>S34</f>
        <v>6</v>
      </c>
      <c r="E10" s="82">
        <f>E7</f>
        <v>4</v>
      </c>
      <c r="F10" s="82">
        <f>F7</f>
        <v>2</v>
      </c>
      <c r="G10" s="52">
        <f t="shared" si="1"/>
        <v>1</v>
      </c>
      <c r="H10" s="18" t="s">
        <v>39</v>
      </c>
      <c r="I10" s="17">
        <f t="shared" si="0"/>
        <v>3</v>
      </c>
      <c r="K10" s="149" t="s">
        <v>18</v>
      </c>
      <c r="L10" s="49">
        <f>L7+1</f>
        <v>13</v>
      </c>
      <c r="M10" s="50" t="s">
        <v>4</v>
      </c>
      <c r="N10" s="4" t="str">
        <f>IF(OR(A42&gt;0,A43&gt;0,A44&gt;0,A45&gt;0)," ",20)</f>
        <v xml:space="preserve"> </v>
      </c>
      <c r="O10" s="4" t="str">
        <f>IF(OR(A42&gt;0,A43&gt;0,A44&gt;0,A45&gt;0)," ",B24)</f>
        <v xml:space="preserve"> </v>
      </c>
      <c r="P10" s="58"/>
      <c r="Q10" s="102" t="str">
        <f>IF(P10&gt;0,IF(P10&gt;P11,"G"," ")," ")</f>
        <v xml:space="preserve"> </v>
      </c>
      <c r="R10" s="54"/>
      <c r="S10" s="49">
        <f>S6+1</f>
        <v>4</v>
      </c>
      <c r="T10" s="50" t="s">
        <v>4</v>
      </c>
      <c r="U10" s="1" t="str">
        <f>IF($A$42&gt;0,A17,IF(Q10="G",N10,N11))</f>
        <v xml:space="preserve"> </v>
      </c>
      <c r="V10" s="1" t="str">
        <f>IF($A$42&gt;0,B17,IF(Q10="G",O10,O11))</f>
        <v xml:space="preserve"> </v>
      </c>
      <c r="W10" s="60"/>
      <c r="X10" s="41" t="str">
        <f>IF(W10&gt;0,IF(W10&gt;W11,"G"," ")," ")</f>
        <v xml:space="preserve"> </v>
      </c>
      <c r="Y10" s="5"/>
      <c r="Z10" s="26">
        <f>Z9</f>
        <v>2</v>
      </c>
      <c r="AA10" s="34" t="s">
        <v>5</v>
      </c>
      <c r="AB10" s="2" t="str">
        <f>IF(A43&gt;0,A8,IF(X10="G",U10,U11))</f>
        <v xml:space="preserve"> </v>
      </c>
      <c r="AC10" s="2" t="str">
        <f>IF(A43&gt;0,B8,IF(X10="G",V10,V11))</f>
        <v xml:space="preserve"> </v>
      </c>
      <c r="AD10" s="61"/>
      <c r="AE10" s="40" t="str">
        <f>IF(AD10&gt;0,IF(AD10&gt;AD9,"G"," ")," ")</f>
        <v xml:space="preserve"> </v>
      </c>
      <c r="AF10" s="6"/>
      <c r="AG10" s="4"/>
      <c r="AH10" s="4"/>
      <c r="AI10" s="4"/>
      <c r="AJ10" s="4"/>
      <c r="AK10" s="4"/>
      <c r="AL10" s="4"/>
      <c r="AM10" s="4"/>
      <c r="AN10" s="16"/>
      <c r="AO10" s="148"/>
      <c r="AP10" s="148"/>
      <c r="AQ10" s="11">
        <v>3</v>
      </c>
      <c r="AR10" s="17"/>
      <c r="AS10" s="4"/>
      <c r="AT10" s="4">
        <v>5</v>
      </c>
      <c r="AU10" s="4" t="str">
        <f>IF(AE10="G",AB9,AB10)</f>
        <v xml:space="preserve"> </v>
      </c>
      <c r="AV10" s="17" t="str">
        <f>IF(AE10="G",AC9,AC10)</f>
        <v xml:space="preserve"> </v>
      </c>
    </row>
    <row r="11" spans="1:48" ht="16.5" thickBot="1" x14ac:dyDescent="0.3">
      <c r="A11" s="24">
        <v>7</v>
      </c>
      <c r="B11" s="37"/>
      <c r="C11" s="119">
        <f>L26</f>
        <v>7</v>
      </c>
      <c r="D11" s="87">
        <f>S26</f>
        <v>7</v>
      </c>
      <c r="E11" s="87">
        <f>E6</f>
        <v>3</v>
      </c>
      <c r="F11" s="87">
        <f>F10</f>
        <v>2</v>
      </c>
      <c r="G11" s="88">
        <f t="shared" si="1"/>
        <v>1</v>
      </c>
      <c r="H11" s="89" t="s">
        <v>39</v>
      </c>
      <c r="I11" s="90">
        <f t="shared" si="0"/>
        <v>3</v>
      </c>
      <c r="K11" s="144"/>
      <c r="L11" s="35">
        <f>L10</f>
        <v>13</v>
      </c>
      <c r="M11" s="34" t="s">
        <v>5</v>
      </c>
      <c r="N11" s="2" t="str">
        <f>IF(OR(A42&gt;0,A43&gt;0,A44&gt;0,A45&gt;0)," ",13)</f>
        <v xml:space="preserve"> </v>
      </c>
      <c r="O11" s="2" t="str">
        <f>IF(OR(A42&gt;0,A43&gt;0,A44&gt;0,A45&gt;0)," ",B17)</f>
        <v xml:space="preserve"> </v>
      </c>
      <c r="P11" s="61"/>
      <c r="Q11" s="101" t="str">
        <f>IF(P11&gt;0,IF(P11&gt;P10,"G"," ")," ")</f>
        <v xml:space="preserve"> </v>
      </c>
      <c r="R11" s="55"/>
      <c r="S11" s="35">
        <f>S10</f>
        <v>4</v>
      </c>
      <c r="T11" s="34" t="s">
        <v>5</v>
      </c>
      <c r="U11" s="2" t="str">
        <f>IF($A$42&gt;0,A8,IF(Q13="G",N13,N12))</f>
        <v xml:space="preserve"> </v>
      </c>
      <c r="V11" s="2" t="str">
        <f>IF($A$42&gt;0,B8,IF(Q13="G",O13,O12))</f>
        <v xml:space="preserve"> </v>
      </c>
      <c r="W11" s="61"/>
      <c r="X11" s="40" t="str">
        <f>IF(W11&gt;0,IF(W11&gt;W10,"G"," ")," ")</f>
        <v xml:space="preserve"> </v>
      </c>
      <c r="Y11" s="6"/>
      <c r="Z11" s="52"/>
      <c r="AA11" s="4"/>
      <c r="AB11" s="4"/>
      <c r="AC11" s="4"/>
      <c r="AD11" s="4"/>
      <c r="AE11" s="18"/>
      <c r="AF11" s="6"/>
      <c r="AG11" s="137" t="s">
        <v>40</v>
      </c>
      <c r="AH11" s="137"/>
      <c r="AI11" s="137"/>
      <c r="AJ11" s="137"/>
      <c r="AK11" s="137"/>
      <c r="AL11" s="137"/>
      <c r="AM11" s="4"/>
      <c r="AN11" s="20"/>
      <c r="AO11" s="21"/>
      <c r="AP11" s="21"/>
      <c r="AQ11" s="21"/>
      <c r="AR11" s="22"/>
      <c r="AS11" s="4"/>
      <c r="AT11" s="4">
        <v>6</v>
      </c>
      <c r="AU11" s="4" t="str">
        <f>IF(AE33="G",AB34,AB33)</f>
        <v xml:space="preserve"> </v>
      </c>
      <c r="AV11" s="17" t="str">
        <f>IF(AE33="G",AC34,AC33)</f>
        <v xml:space="preserve"> </v>
      </c>
    </row>
    <row r="12" spans="1:48" ht="16.5" thickBot="1" x14ac:dyDescent="0.3">
      <c r="A12" s="24">
        <v>8</v>
      </c>
      <c r="B12" s="37"/>
      <c r="C12" s="118">
        <f>L17</f>
        <v>8</v>
      </c>
      <c r="D12" s="82">
        <f>S14</f>
        <v>2</v>
      </c>
      <c r="E12" s="82">
        <f>E5</f>
        <v>1</v>
      </c>
      <c r="F12" s="82">
        <f>F11</f>
        <v>2</v>
      </c>
      <c r="G12" s="52">
        <f t="shared" si="1"/>
        <v>1</v>
      </c>
      <c r="H12" s="18" t="s">
        <v>39</v>
      </c>
      <c r="I12" s="17">
        <f t="shared" si="0"/>
        <v>3</v>
      </c>
      <c r="K12" s="144"/>
      <c r="L12" s="49">
        <f>L31+1</f>
        <v>4</v>
      </c>
      <c r="M12" s="50" t="s">
        <v>4</v>
      </c>
      <c r="N12" s="4" t="str">
        <f>IF(OR(A42&gt;0,A43&gt;0,A44&gt;0,A45&gt;0)," ",29)</f>
        <v xml:space="preserve"> </v>
      </c>
      <c r="O12" s="4" t="str">
        <f>IF(OR(A42&gt;0,A43&gt;0,A44&gt;0,A45&gt;0)," ",B33)</f>
        <v xml:space="preserve"> </v>
      </c>
      <c r="P12" s="58"/>
      <c r="Q12" s="102" t="str">
        <f>IF(P12&gt;0,IF(P12&gt;P13,"G"," ")," ")</f>
        <v xml:space="preserve"> </v>
      </c>
      <c r="R12" s="55"/>
      <c r="S12" s="4"/>
      <c r="T12" s="4"/>
      <c r="U12" s="4"/>
      <c r="V12" s="4"/>
      <c r="W12" s="4"/>
      <c r="X12" s="18"/>
      <c r="Y12" s="6"/>
      <c r="Z12" s="52"/>
      <c r="AA12" s="4"/>
      <c r="AB12" s="4"/>
      <c r="AC12" s="4"/>
      <c r="AD12" s="4"/>
      <c r="AE12" s="18"/>
      <c r="AF12" s="4"/>
      <c r="AG12" s="8" t="s">
        <v>6</v>
      </c>
      <c r="AH12" s="9"/>
      <c r="AI12" s="9" t="s">
        <v>1</v>
      </c>
      <c r="AJ12" s="9" t="s">
        <v>0</v>
      </c>
      <c r="AK12" s="9" t="s">
        <v>31</v>
      </c>
      <c r="AL12" s="10" t="s">
        <v>3</v>
      </c>
      <c r="AM12" s="4"/>
      <c r="AN12" s="4"/>
      <c r="AO12" s="4"/>
      <c r="AP12" s="4"/>
      <c r="AQ12" s="4"/>
      <c r="AR12" s="4"/>
      <c r="AS12" s="4"/>
      <c r="AT12" s="4">
        <v>7</v>
      </c>
      <c r="AU12" s="4" t="str">
        <f>IF(AE25="G",AB26,AB25)</f>
        <v xml:space="preserve"> </v>
      </c>
      <c r="AV12" s="17" t="str">
        <f>IF(AE25="G",AC26,AC25)</f>
        <v xml:space="preserve"> </v>
      </c>
    </row>
    <row r="13" spans="1:48" x14ac:dyDescent="0.25">
      <c r="A13" s="24">
        <v>9</v>
      </c>
      <c r="B13" s="37"/>
      <c r="C13" s="119">
        <f>L15</f>
        <v>9</v>
      </c>
      <c r="D13" s="87">
        <f>D12</f>
        <v>2</v>
      </c>
      <c r="E13" s="87">
        <f>E12</f>
        <v>1</v>
      </c>
      <c r="F13" s="87">
        <f>F12</f>
        <v>2</v>
      </c>
      <c r="G13" s="88">
        <f t="shared" si="1"/>
        <v>1</v>
      </c>
      <c r="H13" s="89" t="s">
        <v>39</v>
      </c>
      <c r="I13" s="90">
        <f t="shared" si="0"/>
        <v>3</v>
      </c>
      <c r="K13" s="145"/>
      <c r="L13" s="35">
        <f>L12</f>
        <v>4</v>
      </c>
      <c r="M13" s="34" t="s">
        <v>5</v>
      </c>
      <c r="N13" s="2" t="str">
        <f>IF(OR(A42&gt;0,A43&gt;0,A44&gt;0,A45&gt;0)," ",4)</f>
        <v xml:space="preserve"> </v>
      </c>
      <c r="O13" s="2" t="str">
        <f>IF(OR(A42&gt;0,A43&gt;0,A44&gt;0,A45&gt;0)," ",B8)</f>
        <v xml:space="preserve"> </v>
      </c>
      <c r="P13" s="61"/>
      <c r="Q13" s="101" t="str">
        <f>IF(P13&gt;0,IF(P13&gt;P12,"G"," ")," ")</f>
        <v xml:space="preserve"> </v>
      </c>
      <c r="R13" s="56"/>
      <c r="S13" s="2"/>
      <c r="T13" s="2"/>
      <c r="U13" s="2"/>
      <c r="V13" s="2"/>
      <c r="W13" s="2"/>
      <c r="X13" s="31"/>
      <c r="Y13" s="7"/>
      <c r="Z13" s="53"/>
      <c r="AA13" s="2"/>
      <c r="AB13" s="2"/>
      <c r="AC13" s="2"/>
      <c r="AD13" s="2"/>
      <c r="AE13" s="31"/>
      <c r="AF13" s="7"/>
      <c r="AG13" s="33">
        <f>IF(C44&gt;0,C44,Z17)</f>
        <v>1</v>
      </c>
      <c r="AH13" s="77" t="s">
        <v>4</v>
      </c>
      <c r="AI13" s="4" t="str">
        <f>IF(A44&gt;0,A8,IF(AE10="G",AB10,AB9))</f>
        <v xml:space="preserve"> </v>
      </c>
      <c r="AJ13" s="4" t="str">
        <f>IF(A44&gt;0,B8,IF(AE10="G",AC10,AC9))</f>
        <v xml:space="preserve"> </v>
      </c>
      <c r="AK13" s="58"/>
      <c r="AL13" s="39" t="str">
        <f>IF(AK13&gt;0,IF(AK13&gt;AK14,"G"," ")," ")</f>
        <v xml:space="preserve"> </v>
      </c>
      <c r="AM13" s="4"/>
      <c r="AN13" s="4"/>
      <c r="AO13" s="4"/>
      <c r="AP13" s="4"/>
      <c r="AQ13" s="4"/>
      <c r="AR13" s="4"/>
      <c r="AS13" s="4"/>
      <c r="AT13" s="4">
        <v>8</v>
      </c>
      <c r="AU13" s="4" t="str">
        <f>IF(AE18="G",AB17,AB18)</f>
        <v xml:space="preserve"> </v>
      </c>
      <c r="AV13" s="17" t="str">
        <f>IF(AE18="G",AC17,AC18)</f>
        <v xml:space="preserve"> </v>
      </c>
    </row>
    <row r="14" spans="1:48" x14ac:dyDescent="0.25">
      <c r="A14" s="24">
        <v>10</v>
      </c>
      <c r="B14" s="37"/>
      <c r="C14" s="118">
        <f>L28</f>
        <v>10</v>
      </c>
      <c r="D14" s="82">
        <f>D11</f>
        <v>7</v>
      </c>
      <c r="E14" s="82">
        <f>E11</f>
        <v>3</v>
      </c>
      <c r="F14" s="82">
        <f>F13</f>
        <v>2</v>
      </c>
      <c r="G14" s="52">
        <f t="shared" si="1"/>
        <v>1</v>
      </c>
      <c r="H14" s="18" t="s">
        <v>39</v>
      </c>
      <c r="I14" s="17">
        <f t="shared" si="0"/>
        <v>3</v>
      </c>
      <c r="K14" s="134" t="s">
        <v>19</v>
      </c>
      <c r="L14" s="49">
        <f>L17+1</f>
        <v>9</v>
      </c>
      <c r="M14" s="50" t="s">
        <v>4</v>
      </c>
      <c r="N14" s="4" t="str">
        <f>IF(OR(A42&gt;0,A43&gt;0,A44&gt;0,A45&gt;0)," ",24)</f>
        <v xml:space="preserve"> </v>
      </c>
      <c r="O14" s="4" t="str">
        <f>IF(OR(A42&gt;0,A43&gt;0,A44&gt;0,A45&gt;0)," ",B28)</f>
        <v xml:space="preserve"> </v>
      </c>
      <c r="P14" s="62"/>
      <c r="Q14" s="103" t="str">
        <f>IF(P14&gt;0,IF(P14&gt;P15,"G"," ")," ")</f>
        <v xml:space="preserve"> </v>
      </c>
      <c r="R14" s="54"/>
      <c r="S14" s="49">
        <f>S18+1</f>
        <v>2</v>
      </c>
      <c r="T14" s="50" t="s">
        <v>4</v>
      </c>
      <c r="U14" s="1" t="str">
        <f>IF($A$42&gt;0,A13,IF(Q14="G",N14,N15))</f>
        <v xml:space="preserve"> </v>
      </c>
      <c r="V14" s="1" t="str">
        <f>IF($A$42&gt;0,B13,IF(Q14="G",O14,O15))</f>
        <v xml:space="preserve"> </v>
      </c>
      <c r="W14" s="62"/>
      <c r="X14" s="42" t="str">
        <f>IF(W14&gt;0,IF(W14&gt;W15,"G"," ")," ")</f>
        <v xml:space="preserve"> </v>
      </c>
      <c r="Y14" s="5"/>
      <c r="Z14" s="4"/>
      <c r="AA14" s="4"/>
      <c r="AB14" s="4"/>
      <c r="AC14" s="4"/>
      <c r="AD14" s="4"/>
      <c r="AE14" s="4"/>
      <c r="AF14" s="5"/>
      <c r="AG14" s="34">
        <f>AG13</f>
        <v>1</v>
      </c>
      <c r="AH14" s="78" t="s">
        <v>5</v>
      </c>
      <c r="AI14" s="2" t="str">
        <f>IF(A44&gt;0,A5,IF(AE18="G",AB18,AB17))</f>
        <v xml:space="preserve"> </v>
      </c>
      <c r="AJ14" s="2" t="str">
        <f>IF(A44&gt;0,B5,IF(AE18="G",AC18,AC17))</f>
        <v xml:space="preserve"> </v>
      </c>
      <c r="AK14" s="63"/>
      <c r="AL14" s="43" t="str">
        <f>IF(AK14&gt;0,IF(AK14&gt;AK13,"G"," ")," ")</f>
        <v xml:space="preserve"> </v>
      </c>
      <c r="AM14" s="4"/>
      <c r="AN14" s="4"/>
      <c r="AO14" s="4"/>
      <c r="AP14" s="4"/>
      <c r="AQ14" s="4"/>
      <c r="AR14" s="4"/>
      <c r="AS14" s="4"/>
      <c r="AT14" s="70">
        <v>9</v>
      </c>
      <c r="AU14" s="4" t="str">
        <f>IF(X15="G",U14,U15)</f>
        <v xml:space="preserve"> </v>
      </c>
      <c r="AV14" s="17" t="str">
        <f>IF(X15="G",V14,V15)</f>
        <v xml:space="preserve"> </v>
      </c>
    </row>
    <row r="15" spans="1:48" x14ac:dyDescent="0.25">
      <c r="A15" s="24">
        <v>11</v>
      </c>
      <c r="B15" s="37"/>
      <c r="C15" s="119">
        <f>L36</f>
        <v>11</v>
      </c>
      <c r="D15" s="87">
        <f>D10</f>
        <v>6</v>
      </c>
      <c r="E15" s="87">
        <f>E10</f>
        <v>4</v>
      </c>
      <c r="F15" s="87">
        <f>F14</f>
        <v>2</v>
      </c>
      <c r="G15" s="88">
        <f t="shared" si="1"/>
        <v>1</v>
      </c>
      <c r="H15" s="89" t="s">
        <v>39</v>
      </c>
      <c r="I15" s="90">
        <f t="shared" si="0"/>
        <v>3</v>
      </c>
      <c r="K15" s="135"/>
      <c r="L15" s="35">
        <f>L14</f>
        <v>9</v>
      </c>
      <c r="M15" s="34" t="s">
        <v>5</v>
      </c>
      <c r="N15" s="2" t="str">
        <f>IF(OR(A42&gt;0,A43&gt;0,A44&gt;0,A45&gt;0)," ",9)</f>
        <v xml:space="preserve"> </v>
      </c>
      <c r="O15" s="2" t="str">
        <f>IF(OR(A42&gt;0,A43&gt;0,A44&gt;0,A45&gt;0)," ",B13)</f>
        <v xml:space="preserve"> </v>
      </c>
      <c r="P15" s="63"/>
      <c r="Q15" s="104" t="str">
        <f>IF(P15&gt;0,IF(P15&gt;P14,"G"," ")," ")</f>
        <v xml:space="preserve"> </v>
      </c>
      <c r="R15" s="55"/>
      <c r="S15" s="35">
        <f>S14</f>
        <v>2</v>
      </c>
      <c r="T15" s="34" t="s">
        <v>5</v>
      </c>
      <c r="U15" s="2" t="str">
        <f>IF($A$42&gt;0,A12,IF(Q17="G",N17,N16))</f>
        <v xml:space="preserve"> </v>
      </c>
      <c r="V15" s="2" t="str">
        <f>IF($A$42&gt;0,B12,IF(Q17="G",O17,O16))</f>
        <v xml:space="preserve"> </v>
      </c>
      <c r="W15" s="63"/>
      <c r="X15" s="43" t="str">
        <f>IF(W15&gt;0,IF(W15&gt;W14,"G"," ")," ")</f>
        <v xml:space="preserve"> </v>
      </c>
      <c r="Y15" s="6"/>
      <c r="Z15" s="4"/>
      <c r="AA15" s="4"/>
      <c r="AB15" s="4"/>
      <c r="AC15" s="4"/>
      <c r="AD15" s="4"/>
      <c r="AE15" s="4"/>
      <c r="AF15" s="6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0">
        <f t="shared" ref="AT15:AT21" si="2">AT14</f>
        <v>9</v>
      </c>
      <c r="AU15" s="4" t="str">
        <f>IF(X26="G",U27,U26)</f>
        <v xml:space="preserve"> </v>
      </c>
      <c r="AV15" s="17" t="str">
        <f>IF(X26="G",V27,V26)</f>
        <v xml:space="preserve"> </v>
      </c>
    </row>
    <row r="16" spans="1:48" x14ac:dyDescent="0.25">
      <c r="A16" s="24">
        <v>12</v>
      </c>
      <c r="B16" s="37"/>
      <c r="C16" s="118">
        <f>L7</f>
        <v>12</v>
      </c>
      <c r="D16" s="82">
        <f>D9</f>
        <v>3</v>
      </c>
      <c r="E16" s="82">
        <f>E9</f>
        <v>2</v>
      </c>
      <c r="F16" s="82">
        <f>F9</f>
        <v>1</v>
      </c>
      <c r="G16" s="52">
        <f t="shared" si="1"/>
        <v>1</v>
      </c>
      <c r="H16" s="18" t="s">
        <v>39</v>
      </c>
      <c r="I16" s="17">
        <f t="shared" si="0"/>
        <v>3</v>
      </c>
      <c r="K16" s="135"/>
      <c r="L16" s="49">
        <f>L27+1</f>
        <v>8</v>
      </c>
      <c r="M16" s="50" t="s">
        <v>4</v>
      </c>
      <c r="N16" s="4" t="str">
        <f>IF(OR(A42&gt;0,A43&gt;0,A44&gt;0,A45&gt;0)," ",25)</f>
        <v xml:space="preserve"> </v>
      </c>
      <c r="O16" s="4" t="str">
        <f>IF(OR(A42&gt;0,A43&gt;0,A44&gt;0,A45&gt;0)," ",B29)</f>
        <v xml:space="preserve"> </v>
      </c>
      <c r="P16" s="62"/>
      <c r="Q16" s="103" t="str">
        <f>IF(P16&gt;0,IF(P16&gt;P17,"G"," ")," ")</f>
        <v xml:space="preserve"> </v>
      </c>
      <c r="R16" s="55"/>
      <c r="S16" s="4"/>
      <c r="T16" s="4"/>
      <c r="U16" s="4"/>
      <c r="V16" s="4"/>
      <c r="W16" s="4"/>
      <c r="X16" s="18"/>
      <c r="Y16" s="6"/>
      <c r="Z16" s="4"/>
      <c r="AA16" s="4"/>
      <c r="AB16" s="4"/>
      <c r="AC16" s="4"/>
      <c r="AD16" s="4"/>
      <c r="AE16" s="4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0">
        <f t="shared" si="2"/>
        <v>9</v>
      </c>
      <c r="AU16" s="4" t="str">
        <f>IF(X35="G",U34,U35)</f>
        <v xml:space="preserve"> </v>
      </c>
      <c r="AV16" s="17" t="str">
        <f>IF(X35="G",V34,V35)</f>
        <v xml:space="preserve"> </v>
      </c>
    </row>
    <row r="17" spans="1:48" x14ac:dyDescent="0.25">
      <c r="A17" s="24">
        <v>13</v>
      </c>
      <c r="B17" s="37"/>
      <c r="C17" s="119">
        <f>L11</f>
        <v>13</v>
      </c>
      <c r="D17" s="87">
        <f>D8</f>
        <v>4</v>
      </c>
      <c r="E17" s="87">
        <f>E9</f>
        <v>2</v>
      </c>
      <c r="F17" s="87">
        <f>F16</f>
        <v>1</v>
      </c>
      <c r="G17" s="88">
        <f t="shared" si="1"/>
        <v>1</v>
      </c>
      <c r="H17" s="89" t="s">
        <v>39</v>
      </c>
      <c r="I17" s="90">
        <f t="shared" si="0"/>
        <v>3</v>
      </c>
      <c r="K17" s="136"/>
      <c r="L17" s="35">
        <f>L16</f>
        <v>8</v>
      </c>
      <c r="M17" s="34" t="s">
        <v>5</v>
      </c>
      <c r="N17" s="2" t="str">
        <f>IF(OR(A42&gt;0,A43&gt;0,A44&gt;0,A45&gt;0)," ",8)</f>
        <v xml:space="preserve"> </v>
      </c>
      <c r="O17" s="2" t="str">
        <f>IF(OR(A42&gt;0,A43&gt;0,A44&gt;0,A45&gt;0)," ",B12)</f>
        <v xml:space="preserve"> </v>
      </c>
      <c r="P17" s="63"/>
      <c r="Q17" s="104" t="str">
        <f>IF(P17&gt;0,IF(P17&gt;P16,"G"," ")," ")</f>
        <v xml:space="preserve"> </v>
      </c>
      <c r="R17" s="56"/>
      <c r="S17" s="2"/>
      <c r="T17" s="2"/>
      <c r="U17" s="2"/>
      <c r="V17" s="2"/>
      <c r="W17" s="2"/>
      <c r="X17" s="2"/>
      <c r="Y17" s="7"/>
      <c r="Z17" s="50">
        <f>IF(C43&gt;0,C43,S18)</f>
        <v>1</v>
      </c>
      <c r="AA17" s="50" t="s">
        <v>4</v>
      </c>
      <c r="AB17" s="1" t="str">
        <f>IF(A43&gt;0,A12,IF(X15="G",U15,U14))</f>
        <v xml:space="preserve"> </v>
      </c>
      <c r="AC17" s="1" t="str">
        <f>IF(A43&gt;0,B12,IF(X15="G",V15,V14))</f>
        <v xml:space="preserve"> </v>
      </c>
      <c r="AD17" s="62"/>
      <c r="AE17" s="42" t="str">
        <f>IF(AD17&gt;0,IF(AD17&gt;AD18,"G"," ")," ")</f>
        <v xml:space="preserve"> </v>
      </c>
      <c r="AF17" s="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0">
        <f t="shared" si="2"/>
        <v>9</v>
      </c>
      <c r="AU17" s="4" t="str">
        <f>IF(X6="g",U7,U6)</f>
        <v xml:space="preserve"> </v>
      </c>
      <c r="AV17" s="17" t="str">
        <f>IF(X6="g",V7,V6)</f>
        <v xml:space="preserve"> </v>
      </c>
    </row>
    <row r="18" spans="1:48" ht="16.5" thickBot="1" x14ac:dyDescent="0.3">
      <c r="A18" s="24">
        <v>14</v>
      </c>
      <c r="B18" s="37"/>
      <c r="C18" s="118">
        <f>L32</f>
        <v>14</v>
      </c>
      <c r="D18" s="82">
        <f>D7</f>
        <v>5</v>
      </c>
      <c r="E18" s="82">
        <f>E15</f>
        <v>4</v>
      </c>
      <c r="F18" s="82">
        <f>F15</f>
        <v>2</v>
      </c>
      <c r="G18" s="52">
        <f t="shared" si="1"/>
        <v>1</v>
      </c>
      <c r="H18" s="18" t="s">
        <v>39</v>
      </c>
      <c r="I18" s="17">
        <f t="shared" si="0"/>
        <v>3</v>
      </c>
      <c r="K18" s="134" t="s">
        <v>22</v>
      </c>
      <c r="L18" s="49">
        <f>L25+1</f>
        <v>16</v>
      </c>
      <c r="M18" s="50" t="s">
        <v>4</v>
      </c>
      <c r="N18" s="4" t="str">
        <f>IF(OR(A42&gt;0,A43&gt;0,A44&gt;0,A45&gt;0)," ",17)</f>
        <v xml:space="preserve"> </v>
      </c>
      <c r="O18" s="4" t="str">
        <f>IF(OR(A42&gt;0,A43&gt;0,A44&gt;0,A45&gt;0)," ",B21)</f>
        <v xml:space="preserve"> </v>
      </c>
      <c r="P18" s="62"/>
      <c r="Q18" s="103" t="str">
        <f>IF(P18&gt;0,IF(P18&gt;P19,"G"," ")," ")</f>
        <v xml:space="preserve"> </v>
      </c>
      <c r="R18" s="54"/>
      <c r="S18" s="49">
        <f>IF(C42&gt;0,C42,L20)</f>
        <v>1</v>
      </c>
      <c r="T18" s="50" t="s">
        <v>4</v>
      </c>
      <c r="U18" s="1" t="str">
        <f>IF($A$42&gt;0,A20,IF(Q18="G",N18,N19))</f>
        <v xml:space="preserve"> </v>
      </c>
      <c r="V18" s="1" t="str">
        <f>IF($A$42&gt;0,B20,IF(Q18="G",O18,O19))</f>
        <v xml:space="preserve"> </v>
      </c>
      <c r="W18" s="62"/>
      <c r="X18" s="42" t="str">
        <f>IF(W18&gt;0,IF(W18&gt;W19,"G"," ")," ")</f>
        <v xml:space="preserve"> </v>
      </c>
      <c r="Y18" s="5"/>
      <c r="Z18" s="34">
        <f>Z17</f>
        <v>1</v>
      </c>
      <c r="AA18" s="34" t="s">
        <v>5</v>
      </c>
      <c r="AB18" s="2" t="str">
        <f>IF(A43&gt;0,A5,IF(X18="G",U18,U19))</f>
        <v xml:space="preserve"> </v>
      </c>
      <c r="AC18" s="2" t="str">
        <f>IF(A43&gt;0,B5,IF(X18="G",V18,V19))</f>
        <v xml:space="preserve"> </v>
      </c>
      <c r="AD18" s="63"/>
      <c r="AE18" s="43" t="str">
        <f>IF(AD18&gt;0,IF(AD18&gt;AD17,"G"," ")," ")</f>
        <v xml:space="preserve"> </v>
      </c>
      <c r="AF18" s="6"/>
      <c r="AG18" s="4"/>
      <c r="AH18" s="4"/>
      <c r="AI18" s="4"/>
      <c r="AJ18" s="4"/>
      <c r="AK18" s="4"/>
      <c r="AL18" s="4"/>
      <c r="AM18" s="4"/>
      <c r="AN18" s="137" t="s">
        <v>40</v>
      </c>
      <c r="AO18" s="137"/>
      <c r="AP18" s="137"/>
      <c r="AQ18" s="137"/>
      <c r="AR18" s="137"/>
      <c r="AS18" s="137"/>
      <c r="AT18" s="70">
        <f t="shared" si="2"/>
        <v>9</v>
      </c>
      <c r="AU18" s="4" t="str">
        <f>IF(X10="g",U11,U10)</f>
        <v xml:space="preserve"> </v>
      </c>
      <c r="AV18" s="17" t="str">
        <f>IF(X10="g",V11,V10)</f>
        <v xml:space="preserve"> </v>
      </c>
    </row>
    <row r="19" spans="1:48" ht="16.5" thickBot="1" x14ac:dyDescent="0.3">
      <c r="A19" s="24">
        <v>15</v>
      </c>
      <c r="B19" s="37"/>
      <c r="C19" s="119">
        <f>L24</f>
        <v>15</v>
      </c>
      <c r="D19" s="87">
        <f>D6</f>
        <v>8</v>
      </c>
      <c r="E19" s="87">
        <f>E14</f>
        <v>3</v>
      </c>
      <c r="F19" s="87">
        <f>F18</f>
        <v>2</v>
      </c>
      <c r="G19" s="88">
        <f t="shared" si="1"/>
        <v>1</v>
      </c>
      <c r="H19" s="89" t="s">
        <v>39</v>
      </c>
      <c r="I19" s="90">
        <f t="shared" si="0"/>
        <v>3</v>
      </c>
      <c r="K19" s="135"/>
      <c r="L19" s="35">
        <f>L18</f>
        <v>16</v>
      </c>
      <c r="M19" s="34" t="s">
        <v>5</v>
      </c>
      <c r="N19" s="2" t="str">
        <f>IF(OR(A42&gt;0,A43&gt;0,A44&gt;0,A45&gt;0)," ",16)</f>
        <v xml:space="preserve"> </v>
      </c>
      <c r="O19" s="2" t="str">
        <f>IF(OR(A42&gt;0,A43&gt;0,A44&gt;0,A45&gt;0)," ",B20)</f>
        <v xml:space="preserve"> </v>
      </c>
      <c r="P19" s="63"/>
      <c r="Q19" s="104" t="str">
        <f>IF(P19&gt;0,IF(P19&gt;P18,"G"," ")," ")</f>
        <v xml:space="preserve"> </v>
      </c>
      <c r="R19" s="55"/>
      <c r="S19" s="35">
        <f>S18</f>
        <v>1</v>
      </c>
      <c r="T19" s="34" t="s">
        <v>5</v>
      </c>
      <c r="U19" s="2" t="str">
        <f>IF($A$42&gt;0,A5,IF(Q21="G",N21,N20))</f>
        <v xml:space="preserve"> </v>
      </c>
      <c r="V19" s="2" t="str">
        <f>IF($A$42&gt;0,B5,IF(Q21="G",O21,O20))</f>
        <v xml:space="preserve"> </v>
      </c>
      <c r="W19" s="63"/>
      <c r="X19" s="43" t="str">
        <f>IF(W19&gt;0,IF(W19&gt;W18,"G"," ")," ")</f>
        <v xml:space="preserve"> </v>
      </c>
      <c r="Y19" s="6"/>
      <c r="Z19" s="4"/>
      <c r="AA19" s="4"/>
      <c r="AB19" s="4"/>
      <c r="AC19" s="4"/>
      <c r="AD19" s="4"/>
      <c r="AE19" s="18"/>
      <c r="AF19" s="6"/>
      <c r="AG19" s="4"/>
      <c r="AH19" s="4"/>
      <c r="AI19" s="4"/>
      <c r="AJ19" s="4"/>
      <c r="AK19" s="4"/>
      <c r="AL19" s="4"/>
      <c r="AM19" s="4"/>
      <c r="AN19" s="138" t="s">
        <v>7</v>
      </c>
      <c r="AO19" s="139"/>
      <c r="AP19" s="9" t="s">
        <v>1</v>
      </c>
      <c r="AQ19" s="9" t="s">
        <v>0</v>
      </c>
      <c r="AR19" s="9" t="s">
        <v>31</v>
      </c>
      <c r="AS19" s="10"/>
      <c r="AT19" s="70">
        <f t="shared" si="2"/>
        <v>9</v>
      </c>
      <c r="AU19" s="4" t="str">
        <f>IF(X30="g",U31,U30)</f>
        <v xml:space="preserve"> </v>
      </c>
      <c r="AV19" s="17" t="str">
        <f>IF(X30="g",V31,V30)</f>
        <v xml:space="preserve"> </v>
      </c>
    </row>
    <row r="20" spans="1:48" x14ac:dyDescent="0.25">
      <c r="A20" s="24">
        <v>16</v>
      </c>
      <c r="B20" s="73"/>
      <c r="C20" s="118">
        <f>L19</f>
        <v>16</v>
      </c>
      <c r="D20" s="82">
        <f>D5</f>
        <v>1</v>
      </c>
      <c r="E20" s="82">
        <f>E12</f>
        <v>1</v>
      </c>
      <c r="F20" s="82">
        <f>F17</f>
        <v>1</v>
      </c>
      <c r="G20" s="52">
        <f t="shared" si="1"/>
        <v>1</v>
      </c>
      <c r="H20" s="18" t="s">
        <v>39</v>
      </c>
      <c r="I20" s="17">
        <f t="shared" si="0"/>
        <v>3</v>
      </c>
      <c r="K20" s="135"/>
      <c r="L20" s="49">
        <f>IF(C41=0,1,C41)</f>
        <v>1</v>
      </c>
      <c r="M20" s="50" t="s">
        <v>4</v>
      </c>
      <c r="N20" s="4" t="str">
        <f>IF(OR(A42&gt;0,A43&gt;0,A44&gt;0,A45&gt;0)," ",32)</f>
        <v xml:space="preserve"> </v>
      </c>
      <c r="O20" s="4" t="str">
        <f>IF(OR(A42&gt;0,A43&gt;0,A44&gt;0,A45&gt;0)," ",B36)</f>
        <v xml:space="preserve"> </v>
      </c>
      <c r="P20" s="62"/>
      <c r="Q20" s="103" t="str">
        <f>IF(P20&gt;0,IF(P20&gt;P21,"G"," ")," ")</f>
        <v xml:space="preserve"> </v>
      </c>
      <c r="R20" s="55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18"/>
      <c r="AF20" s="6"/>
      <c r="AG20" s="4"/>
      <c r="AH20" s="4"/>
      <c r="AI20" s="4"/>
      <c r="AJ20" s="4"/>
      <c r="AK20" s="4"/>
      <c r="AL20" s="4"/>
      <c r="AM20" s="4"/>
      <c r="AN20" s="25">
        <f>IF(C45&gt;0,C45,AG13)</f>
        <v>1</v>
      </c>
      <c r="AO20" s="79" t="s">
        <v>4</v>
      </c>
      <c r="AP20" s="4">
        <f>IF(A45&gt;0,A5,IF(AL14="G",AI14,AI13))</f>
        <v>1</v>
      </c>
      <c r="AQ20" s="4" t="str">
        <f>IF(A45&gt;0,B5,IF(AL14="G",AJ14,AJ13))</f>
        <v>MORTREUX Morgane</v>
      </c>
      <c r="AR20" s="96">
        <v>6</v>
      </c>
      <c r="AS20" s="80" t="str">
        <f>IF(AR20&gt;0,IF(AR20&gt;AR21,"G"," ")," ")</f>
        <v>G</v>
      </c>
      <c r="AT20" s="70">
        <f t="shared" si="2"/>
        <v>9</v>
      </c>
      <c r="AU20" s="4" t="str">
        <f>IF(X23="g",U22,U23)</f>
        <v xml:space="preserve"> </v>
      </c>
      <c r="AV20" s="17" t="str">
        <f>IF(X23="g",V22,V23)</f>
        <v xml:space="preserve"> </v>
      </c>
    </row>
    <row r="21" spans="1:48" ht="16.5" thickBot="1" x14ac:dyDescent="0.3">
      <c r="A21" s="24">
        <v>17</v>
      </c>
      <c r="B21" s="73"/>
      <c r="C21" s="119">
        <f>C20</f>
        <v>16</v>
      </c>
      <c r="D21" s="87">
        <f t="shared" ref="D21:D28" si="3">D5</f>
        <v>1</v>
      </c>
      <c r="E21" s="87">
        <f>E20</f>
        <v>1</v>
      </c>
      <c r="F21" s="87">
        <f>F20</f>
        <v>1</v>
      </c>
      <c r="G21" s="88">
        <f t="shared" si="1"/>
        <v>1</v>
      </c>
      <c r="H21" s="89" t="s">
        <v>39</v>
      </c>
      <c r="I21" s="90">
        <f t="shared" si="0"/>
        <v>3</v>
      </c>
      <c r="K21" s="136"/>
      <c r="L21" s="35">
        <f>L20</f>
        <v>1</v>
      </c>
      <c r="M21" s="34" t="s">
        <v>5</v>
      </c>
      <c r="N21" s="2" t="str">
        <f>IF(OR(A42&gt;0,A43&gt;0,A44&gt;0,A45&gt;0)," ",1)</f>
        <v xml:space="preserve"> </v>
      </c>
      <c r="O21" s="2" t="str">
        <f>IF(OR(A42&gt;0,A43&gt;0,A44&gt;0,A45&gt;0)," ",B5)</f>
        <v xml:space="preserve"> </v>
      </c>
      <c r="P21" s="63"/>
      <c r="Q21" s="104" t="str">
        <f>IF(P21&gt;0,IF(P21&gt;P20,"G"," ")," ")</f>
        <v xml:space="preserve"> </v>
      </c>
      <c r="R21" s="56"/>
      <c r="S21" s="2"/>
      <c r="T21" s="2"/>
      <c r="U21" s="2"/>
      <c r="V21" s="2"/>
      <c r="W21" s="2"/>
      <c r="X21" s="31"/>
      <c r="Y21" s="7"/>
      <c r="Z21" s="2"/>
      <c r="AA21" s="2"/>
      <c r="AB21" s="2"/>
      <c r="AC21" s="2"/>
      <c r="AD21" s="2"/>
      <c r="AE21" s="31"/>
      <c r="AF21" s="7"/>
      <c r="AG21" s="4"/>
      <c r="AH21" s="4"/>
      <c r="AI21" s="4"/>
      <c r="AJ21" s="4"/>
      <c r="AK21" s="4"/>
      <c r="AL21" s="4"/>
      <c r="AM21" s="4"/>
      <c r="AN21" s="25">
        <f>AN20+1</f>
        <v>2</v>
      </c>
      <c r="AO21" s="79" t="s">
        <v>5</v>
      </c>
      <c r="AP21" s="4">
        <f>IF(A45&gt;0,A6,IF(AL29="G",AI29,AI30))</f>
        <v>2</v>
      </c>
      <c r="AQ21" s="4" t="str">
        <f>IF(A45&gt;0,B6,IF(AL29="G",AJ29,AJ30))</f>
        <v>Bye</v>
      </c>
      <c r="AR21" s="95">
        <v>0</v>
      </c>
      <c r="AS21" s="48" t="str">
        <f>IF(AR21&gt;0,IF(AR21&gt;AR20,"G"," ")," ")</f>
        <v xml:space="preserve"> </v>
      </c>
      <c r="AT21" s="70">
        <f t="shared" si="2"/>
        <v>9</v>
      </c>
      <c r="AU21" s="4" t="str">
        <f>IF(X18="g",U19,U18)</f>
        <v xml:space="preserve"> </v>
      </c>
      <c r="AV21" s="17" t="str">
        <f>IF(X18="g",V19,V18)</f>
        <v xml:space="preserve"> </v>
      </c>
    </row>
    <row r="22" spans="1:48" ht="16.5" thickBot="1" x14ac:dyDescent="0.3">
      <c r="A22" s="24">
        <v>18</v>
      </c>
      <c r="B22" s="37"/>
      <c r="C22" s="118">
        <f>C19</f>
        <v>15</v>
      </c>
      <c r="D22" s="82">
        <f t="shared" si="3"/>
        <v>8</v>
      </c>
      <c r="E22" s="82">
        <f>E19</f>
        <v>3</v>
      </c>
      <c r="F22" s="82">
        <f>F19</f>
        <v>2</v>
      </c>
      <c r="G22" s="52">
        <f t="shared" si="1"/>
        <v>1</v>
      </c>
      <c r="H22" s="18" t="s">
        <v>39</v>
      </c>
      <c r="I22" s="17">
        <f t="shared" si="0"/>
        <v>3</v>
      </c>
      <c r="K22" s="125" t="s">
        <v>27</v>
      </c>
      <c r="L22" s="49">
        <f>L21+1</f>
        <v>2</v>
      </c>
      <c r="M22" s="50" t="s">
        <v>4</v>
      </c>
      <c r="N22" s="4" t="str">
        <f>IF(OR(A42&gt;0,A43&gt;0,A44&gt;0,A45&gt;0)," ",2)</f>
        <v xml:space="preserve"> </v>
      </c>
      <c r="O22" s="4" t="str">
        <f>IF(OR(A42&gt;0,A43&gt;0,A44&gt;0,A45&gt;0)," ",B6)</f>
        <v xml:space="preserve"> </v>
      </c>
      <c r="P22" s="64"/>
      <c r="Q22" s="105" t="str">
        <f>IF(P22&gt;0,IF(P22&gt;P23,"G"," ")," ")</f>
        <v xml:space="preserve"> </v>
      </c>
      <c r="R22" s="54"/>
      <c r="S22" s="49">
        <f>S26+1</f>
        <v>8</v>
      </c>
      <c r="T22" s="50" t="s">
        <v>4</v>
      </c>
      <c r="U22" s="1" t="str">
        <f>IF($A$42&gt;0,A6,IF(Q22="G",N22,N23))</f>
        <v xml:space="preserve"> </v>
      </c>
      <c r="V22" s="1" t="str">
        <f>IF($A$42&gt;0,B6,IF(Q22="G",O22,O23))</f>
        <v xml:space="preserve"> </v>
      </c>
      <c r="W22" s="64"/>
      <c r="X22" s="44" t="str">
        <f>IF(W22&gt;0,IF(W22&gt;W23,"G"," ")," ")</f>
        <v xml:space="preserve"> </v>
      </c>
      <c r="Y22" s="5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L22" s="4"/>
      <c r="AM22" s="4"/>
      <c r="AN22" s="138" t="s">
        <v>8</v>
      </c>
      <c r="AO22" s="139"/>
      <c r="AP22" s="9"/>
      <c r="AQ22" s="9"/>
      <c r="AR22" s="9" t="s">
        <v>31</v>
      </c>
      <c r="AS22" s="30"/>
      <c r="AT22" s="69">
        <v>17</v>
      </c>
      <c r="AU22" s="4" t="str">
        <f>IF(Q7="G",N6,N7)</f>
        <v xml:space="preserve"> </v>
      </c>
      <c r="AV22" s="17" t="str">
        <f>IF(Q7="G",O6,O7)</f>
        <v xml:space="preserve"> </v>
      </c>
    </row>
    <row r="23" spans="1:48" x14ac:dyDescent="0.25">
      <c r="A23" s="24">
        <v>19</v>
      </c>
      <c r="B23" s="37"/>
      <c r="C23" s="119">
        <f>C18</f>
        <v>14</v>
      </c>
      <c r="D23" s="87">
        <f t="shared" si="3"/>
        <v>5</v>
      </c>
      <c r="E23" s="87">
        <f>E18</f>
        <v>4</v>
      </c>
      <c r="F23" s="87">
        <f>F22</f>
        <v>2</v>
      </c>
      <c r="G23" s="88">
        <f t="shared" si="1"/>
        <v>1</v>
      </c>
      <c r="H23" s="89" t="s">
        <v>39</v>
      </c>
      <c r="I23" s="90">
        <f t="shared" si="0"/>
        <v>3</v>
      </c>
      <c r="K23" s="126"/>
      <c r="L23" s="35">
        <f>L22</f>
        <v>2</v>
      </c>
      <c r="M23" s="34" t="s">
        <v>5</v>
      </c>
      <c r="N23" s="2" t="str">
        <f>IF(OR(A42&gt;0,A43&gt;0,A44&gt;0,A45&gt;0)," ",31)</f>
        <v xml:space="preserve"> </v>
      </c>
      <c r="O23" s="2" t="str">
        <f>IF(OR(A42&gt;0,A43&gt;0,A44&gt;0,A45&gt;0)," ",B35)</f>
        <v xml:space="preserve"> </v>
      </c>
      <c r="P23" s="65"/>
      <c r="Q23" s="106" t="str">
        <f>IF(P23&gt;0,IF(P23&gt;P22,"G"," ")," ")</f>
        <v xml:space="preserve"> </v>
      </c>
      <c r="R23" s="55"/>
      <c r="S23" s="35">
        <f>S22</f>
        <v>8</v>
      </c>
      <c r="T23" s="34" t="s">
        <v>5</v>
      </c>
      <c r="U23" s="2" t="str">
        <f>IF($A$42&gt;0,A19,IF(Q25="G",N25,N24))</f>
        <v xml:space="preserve"> </v>
      </c>
      <c r="V23" s="2" t="str">
        <f>IF($A$42&gt;0,B19,IF(Q25="G",O25,O24))</f>
        <v xml:space="preserve"> </v>
      </c>
      <c r="W23" s="65"/>
      <c r="X23" s="45" t="str">
        <f>IF(W23&gt;0,IF(W23&gt;W22,"G"," ")," ")</f>
        <v xml:space="preserve"> </v>
      </c>
      <c r="Y23" s="6"/>
      <c r="Z23" s="4"/>
      <c r="AA23" s="4"/>
      <c r="AB23" s="4"/>
      <c r="AC23" s="4"/>
      <c r="AD23" s="4"/>
      <c r="AE23" s="4"/>
      <c r="AF23" s="6"/>
      <c r="AG23" s="4"/>
      <c r="AH23" s="4"/>
      <c r="AI23" s="4"/>
      <c r="AJ23" s="4"/>
      <c r="AK23" s="4"/>
      <c r="AL23" s="4"/>
      <c r="AM23" s="4"/>
      <c r="AN23" s="25">
        <f>AN21+1</f>
        <v>3</v>
      </c>
      <c r="AO23" s="79" t="s">
        <v>4</v>
      </c>
      <c r="AP23" s="4" t="str">
        <f>IF(AL29="G",AI30,AI29)</f>
        <v xml:space="preserve"> </v>
      </c>
      <c r="AQ23" s="4" t="str">
        <f>IF(AL29="G",AJ30,AJ29)</f>
        <v xml:space="preserve"> </v>
      </c>
      <c r="AR23" s="97"/>
      <c r="AS23" s="81" t="str">
        <f>IF(AR23&gt;0,IF(AR23&gt;AR24,"G"," ")," ")</f>
        <v xml:space="preserve"> </v>
      </c>
      <c r="AT23" s="69">
        <f t="shared" ref="AT23:AT37" si="4">$AT$22</f>
        <v>17</v>
      </c>
      <c r="AU23" s="4" t="str">
        <f>IF(Q9="G",N8,N9)</f>
        <v xml:space="preserve"> </v>
      </c>
      <c r="AV23" s="17" t="str">
        <f>IF(Q9="G",O8,O9)</f>
        <v xml:space="preserve"> </v>
      </c>
    </row>
    <row r="24" spans="1:48" x14ac:dyDescent="0.25">
      <c r="A24" s="24">
        <v>20</v>
      </c>
      <c r="B24" s="37"/>
      <c r="C24" s="118">
        <f>C17</f>
        <v>13</v>
      </c>
      <c r="D24" s="82">
        <f t="shared" si="3"/>
        <v>4</v>
      </c>
      <c r="E24" s="82">
        <f>E17</f>
        <v>2</v>
      </c>
      <c r="F24" s="82">
        <f>F21</f>
        <v>1</v>
      </c>
      <c r="G24" s="52">
        <f t="shared" si="1"/>
        <v>1</v>
      </c>
      <c r="H24" s="18" t="s">
        <v>39</v>
      </c>
      <c r="I24" s="17">
        <f t="shared" si="0"/>
        <v>3</v>
      </c>
      <c r="K24" s="126"/>
      <c r="L24" s="49">
        <f>L33+1</f>
        <v>15</v>
      </c>
      <c r="M24" s="50" t="s">
        <v>4</v>
      </c>
      <c r="N24" s="4" t="str">
        <f>IF(OR(A42&gt;0,A43&gt;0,A44&gt;0,A45&gt;0)," ",15)</f>
        <v xml:space="preserve"> </v>
      </c>
      <c r="O24" s="4" t="str">
        <f>IF(OR(A42&gt;0,A43&gt;0,A44&gt;0,A45&gt;0)," ",B19)</f>
        <v xml:space="preserve"> </v>
      </c>
      <c r="P24" s="64"/>
      <c r="Q24" s="105" t="str">
        <f>IF(P24&gt;0,IF(P24&gt;P25,"G"," ")," ")</f>
        <v xml:space="preserve"> </v>
      </c>
      <c r="R24" s="55"/>
      <c r="S24" s="4"/>
      <c r="T24" s="4"/>
      <c r="U24" s="4"/>
      <c r="V24" s="4"/>
      <c r="W24" s="4"/>
      <c r="X24" s="18"/>
      <c r="Y24" s="6"/>
      <c r="Z24" s="4"/>
      <c r="AA24" s="4"/>
      <c r="AB24" s="4"/>
      <c r="AC24" s="4"/>
      <c r="AD24" s="4"/>
      <c r="AE24" s="18"/>
      <c r="AF24" s="6"/>
      <c r="AG24" s="4"/>
      <c r="AH24" s="4"/>
      <c r="AI24" s="4"/>
      <c r="AJ24" s="4"/>
      <c r="AK24" s="4"/>
      <c r="AL24" s="4"/>
      <c r="AM24" s="4"/>
      <c r="AN24" s="26">
        <f>AN23</f>
        <v>3</v>
      </c>
      <c r="AO24" s="78" t="s">
        <v>5</v>
      </c>
      <c r="AP24" s="2" t="str">
        <f>IF(AL14="G",AI13,AI14)</f>
        <v xml:space="preserve"> </v>
      </c>
      <c r="AQ24" s="2" t="str">
        <f>IF(AL14="G",AJ13,AJ14)</f>
        <v xml:space="preserve"> </v>
      </c>
      <c r="AR24" s="61"/>
      <c r="AS24" s="40" t="str">
        <f>IF(AR24&gt;0,IF(AR24&gt;AR23,"G"," ")," ")</f>
        <v xml:space="preserve"> </v>
      </c>
      <c r="AT24" s="69">
        <f t="shared" si="4"/>
        <v>17</v>
      </c>
      <c r="AU24" s="4" t="str">
        <f>IF(Q11="G",N10,N11)</f>
        <v xml:space="preserve"> </v>
      </c>
      <c r="AV24" s="17" t="str">
        <f>IF(Q11="G",O10,O11)</f>
        <v xml:space="preserve"> </v>
      </c>
    </row>
    <row r="25" spans="1:48" x14ac:dyDescent="0.25">
      <c r="A25" s="24">
        <v>21</v>
      </c>
      <c r="B25" s="37"/>
      <c r="C25" s="119">
        <f>C16</f>
        <v>12</v>
      </c>
      <c r="D25" s="87">
        <f t="shared" si="3"/>
        <v>3</v>
      </c>
      <c r="E25" s="87">
        <f>E24</f>
        <v>2</v>
      </c>
      <c r="F25" s="87">
        <f>F24</f>
        <v>1</v>
      </c>
      <c r="G25" s="88">
        <f t="shared" si="1"/>
        <v>1</v>
      </c>
      <c r="H25" s="89" t="s">
        <v>39</v>
      </c>
      <c r="I25" s="90">
        <f t="shared" si="0"/>
        <v>3</v>
      </c>
      <c r="K25" s="127"/>
      <c r="L25" s="35">
        <f>L24</f>
        <v>15</v>
      </c>
      <c r="M25" s="34" t="s">
        <v>5</v>
      </c>
      <c r="N25" s="2" t="str">
        <f>IF(OR(A42&gt;0,A43&gt;0,A44&gt;0,A45&gt;0)," ",18)</f>
        <v xml:space="preserve"> </v>
      </c>
      <c r="O25" s="2" t="str">
        <f>IF(OR(A42&gt;0,A43&gt;0,A44&gt;0,A45&gt;0)," ",B22)</f>
        <v xml:space="preserve"> </v>
      </c>
      <c r="P25" s="65"/>
      <c r="Q25" s="106" t="str">
        <f>IF(P25&gt;0,IF(P25&gt;P24,"G"," ")," ")</f>
        <v xml:space="preserve"> </v>
      </c>
      <c r="R25" s="56"/>
      <c r="S25" s="2"/>
      <c r="T25" s="2"/>
      <c r="U25" s="2"/>
      <c r="V25" s="2"/>
      <c r="W25" s="2"/>
      <c r="X25" s="2"/>
      <c r="Y25" s="7"/>
      <c r="Z25" s="50">
        <f>Z9+1</f>
        <v>3</v>
      </c>
      <c r="AA25" s="50" t="s">
        <v>4</v>
      </c>
      <c r="AB25" s="1" t="str">
        <f>IF(A43&gt;0,A6,IF(X23="G",U23,U22))</f>
        <v xml:space="preserve"> </v>
      </c>
      <c r="AC25" s="1" t="str">
        <f>IF(A43&gt;0,B6,IF(X23="G",V23,V22))</f>
        <v xml:space="preserve"> </v>
      </c>
      <c r="AD25" s="64"/>
      <c r="AE25" s="44" t="str">
        <f>IF(AD25&gt;0,IF(AD25&gt;AD26,"G"," ")," ")</f>
        <v xml:space="preserve"> </v>
      </c>
      <c r="AF25" s="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9">
        <f t="shared" si="4"/>
        <v>17</v>
      </c>
      <c r="AU25" s="4" t="str">
        <f>IF(Q13="G",N12,N13)</f>
        <v xml:space="preserve"> </v>
      </c>
      <c r="AV25" s="17" t="str">
        <f>IF(Q13="G",O12,O13)</f>
        <v xml:space="preserve"> </v>
      </c>
    </row>
    <row r="26" spans="1:48" x14ac:dyDescent="0.25">
      <c r="A26" s="24">
        <v>22</v>
      </c>
      <c r="B26" s="37"/>
      <c r="C26" s="118">
        <f>C15</f>
        <v>11</v>
      </c>
      <c r="D26" s="82">
        <f t="shared" si="3"/>
        <v>6</v>
      </c>
      <c r="E26" s="82">
        <f>E23</f>
        <v>4</v>
      </c>
      <c r="F26" s="82">
        <f>F23</f>
        <v>2</v>
      </c>
      <c r="G26" s="52">
        <f t="shared" si="1"/>
        <v>1</v>
      </c>
      <c r="H26" s="18" t="s">
        <v>39</v>
      </c>
      <c r="I26" s="17">
        <f t="shared" si="0"/>
        <v>3</v>
      </c>
      <c r="K26" s="125" t="s">
        <v>28</v>
      </c>
      <c r="L26" s="49">
        <f>L35+1</f>
        <v>7</v>
      </c>
      <c r="M26" s="50" t="s">
        <v>4</v>
      </c>
      <c r="N26" s="4" t="str">
        <f>IF(OR(A42&gt;0,A43&gt;0,A44&gt;0,A45&gt;0)," ",7)</f>
        <v xml:space="preserve"> </v>
      </c>
      <c r="O26" s="4" t="str">
        <f>IF(OR(A42&gt;0,A43&gt;0,A44&gt;0,A45&gt;0)," ",B11)</f>
        <v xml:space="preserve"> </v>
      </c>
      <c r="P26" s="64"/>
      <c r="Q26" s="105" t="str">
        <f>IF(P26&gt;0,IF(P26&gt;P27,"G"," ")," ")</f>
        <v xml:space="preserve"> </v>
      </c>
      <c r="R26" s="54"/>
      <c r="S26" s="49">
        <f>S34+1</f>
        <v>7</v>
      </c>
      <c r="T26" s="50" t="s">
        <v>4</v>
      </c>
      <c r="U26" s="1" t="str">
        <f>IF($A$42&gt;0,A11,IF(Q26="G",N26,N27))</f>
        <v xml:space="preserve"> </v>
      </c>
      <c r="V26" s="1" t="str">
        <f>IF($A$42&gt;0,B11,IF(Q26="G",O26,O27))</f>
        <v xml:space="preserve"> </v>
      </c>
      <c r="W26" s="64"/>
      <c r="X26" s="44" t="str">
        <f>IF(W26&gt;0,IF(W26&gt;W27,"G"," ")," ")</f>
        <v xml:space="preserve"> </v>
      </c>
      <c r="Y26" s="5"/>
      <c r="Z26" s="26">
        <f>Z25</f>
        <v>3</v>
      </c>
      <c r="AA26" s="34" t="s">
        <v>5</v>
      </c>
      <c r="AB26" s="2" t="str">
        <f>IF(A43&gt;0,A11,IF(X26="G",U26,U27))</f>
        <v xml:space="preserve"> </v>
      </c>
      <c r="AC26" s="2" t="str">
        <f>IF(A43&gt;0,B11,IF(X26="G",V26,V27))</f>
        <v xml:space="preserve"> </v>
      </c>
      <c r="AD26" s="65"/>
      <c r="AE26" s="45" t="str">
        <f>IF(AD26&gt;0,IF(AD26&gt;AD25,"G"," ")," ")</f>
        <v xml:space="preserve"> </v>
      </c>
      <c r="AF26" s="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9">
        <f t="shared" si="4"/>
        <v>17</v>
      </c>
      <c r="AU26" s="4" t="str">
        <f>IF(Q15="G",N14,N15)</f>
        <v xml:space="preserve"> </v>
      </c>
      <c r="AV26" s="17" t="str">
        <f>IF(Q15="G",O14,O15)</f>
        <v xml:space="preserve"> </v>
      </c>
    </row>
    <row r="27" spans="1:48" ht="16.5" thickBot="1" x14ac:dyDescent="0.3">
      <c r="A27" s="24">
        <v>23</v>
      </c>
      <c r="B27" s="37"/>
      <c r="C27" s="119">
        <f>C14</f>
        <v>10</v>
      </c>
      <c r="D27" s="87">
        <f t="shared" si="3"/>
        <v>7</v>
      </c>
      <c r="E27" s="87">
        <f>E22</f>
        <v>3</v>
      </c>
      <c r="F27" s="87">
        <f>F26</f>
        <v>2</v>
      </c>
      <c r="G27" s="88">
        <f t="shared" si="1"/>
        <v>1</v>
      </c>
      <c r="H27" s="89" t="s">
        <v>39</v>
      </c>
      <c r="I27" s="90">
        <f t="shared" si="0"/>
        <v>3</v>
      </c>
      <c r="K27" s="126"/>
      <c r="L27" s="35">
        <f>L26</f>
        <v>7</v>
      </c>
      <c r="M27" s="34" t="s">
        <v>5</v>
      </c>
      <c r="N27" s="2" t="str">
        <f>IF(OR(A42&gt;0,A43&gt;0,A44&gt;0,A45&gt;0)," ",26)</f>
        <v xml:space="preserve"> </v>
      </c>
      <c r="O27" s="2" t="str">
        <f>IF(OR(A42&gt;0,A43&gt;0,A44&gt;0,A45&gt;0)," ",B30)</f>
        <v xml:space="preserve"> </v>
      </c>
      <c r="P27" s="65"/>
      <c r="Q27" s="106" t="str">
        <f>IF(P27&gt;0,IF(P27&gt;P26,"G"," ")," ")</f>
        <v xml:space="preserve"> </v>
      </c>
      <c r="R27" s="55"/>
      <c r="S27" s="35">
        <f>S26</f>
        <v>7</v>
      </c>
      <c r="T27" s="34" t="s">
        <v>5</v>
      </c>
      <c r="U27" s="2" t="str">
        <f>IF($A$42&gt;0,A14,IF(Q29="G",N29,N28))</f>
        <v xml:space="preserve"> </v>
      </c>
      <c r="V27" s="2" t="str">
        <f>IF($A$42&gt;0,B14,IF(Q29="G",O29,O28))</f>
        <v xml:space="preserve"> </v>
      </c>
      <c r="W27" s="65"/>
      <c r="X27" s="45" t="str">
        <f>IF(W27&gt;0,IF(W27&gt;W26,"G"," ")," ")</f>
        <v xml:space="preserve"> </v>
      </c>
      <c r="Y27" s="6"/>
      <c r="Z27" s="4"/>
      <c r="AA27" s="4"/>
      <c r="AB27" s="4"/>
      <c r="AC27" s="4"/>
      <c r="AD27" s="4"/>
      <c r="AE27" s="18"/>
      <c r="AF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9">
        <f t="shared" si="4"/>
        <v>17</v>
      </c>
      <c r="AU27" s="4" t="str">
        <f>IF(Q17="G",N16,N17)</f>
        <v xml:space="preserve"> </v>
      </c>
      <c r="AV27" s="17" t="str">
        <f>IF(Q17="G",O16,O17)</f>
        <v xml:space="preserve"> </v>
      </c>
    </row>
    <row r="28" spans="1:48" ht="16.5" thickBot="1" x14ac:dyDescent="0.3">
      <c r="A28" s="24">
        <v>24</v>
      </c>
      <c r="B28" s="37"/>
      <c r="C28" s="118">
        <f>C13</f>
        <v>9</v>
      </c>
      <c r="D28" s="82">
        <f t="shared" si="3"/>
        <v>2</v>
      </c>
      <c r="E28" s="82">
        <f>E20</f>
        <v>1</v>
      </c>
      <c r="F28" s="82">
        <f>F25</f>
        <v>1</v>
      </c>
      <c r="G28" s="52">
        <f t="shared" si="1"/>
        <v>1</v>
      </c>
      <c r="H28" s="18" t="s">
        <v>39</v>
      </c>
      <c r="I28" s="17">
        <f t="shared" si="0"/>
        <v>3</v>
      </c>
      <c r="K28" s="126"/>
      <c r="L28" s="49">
        <f>L15+1</f>
        <v>10</v>
      </c>
      <c r="M28" s="50" t="s">
        <v>4</v>
      </c>
      <c r="N28" s="4" t="str">
        <f>IF(OR(A42&gt;0,A43&gt;0,A44&gt;0,A45&gt;0)," ",10)</f>
        <v xml:space="preserve"> </v>
      </c>
      <c r="O28" s="4" t="str">
        <f>IF(OR(A42&gt;0,A43&gt;0,A44&gt;0,A45&gt;0)," ",B14)</f>
        <v xml:space="preserve"> </v>
      </c>
      <c r="P28" s="64"/>
      <c r="Q28" s="105" t="str">
        <f>IF(P28&gt;0,IF(P28&gt;P29,"G"," ")," ")</f>
        <v xml:space="preserve"> </v>
      </c>
      <c r="R28" s="55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18"/>
      <c r="AF28" s="6"/>
      <c r="AG28" s="8" t="s">
        <v>6</v>
      </c>
      <c r="AH28" s="9"/>
      <c r="AI28" s="9" t="s">
        <v>1</v>
      </c>
      <c r="AJ28" s="9" t="s">
        <v>0</v>
      </c>
      <c r="AK28" s="9" t="s">
        <v>31</v>
      </c>
      <c r="AL28" s="10" t="s">
        <v>3</v>
      </c>
      <c r="AM28" s="4"/>
      <c r="AN28" s="4"/>
      <c r="AO28" s="4"/>
      <c r="AP28" s="4"/>
      <c r="AQ28" s="4"/>
      <c r="AR28" s="4"/>
      <c r="AS28" s="4"/>
      <c r="AT28" s="69">
        <f t="shared" si="4"/>
        <v>17</v>
      </c>
      <c r="AU28" s="4" t="str">
        <f>IF(Q19="G",N18,N19)</f>
        <v xml:space="preserve"> </v>
      </c>
      <c r="AV28" s="17" t="str">
        <f>IF(Q19="G",O18,O19)</f>
        <v xml:space="preserve"> </v>
      </c>
    </row>
    <row r="29" spans="1:48" x14ac:dyDescent="0.25">
      <c r="A29" s="24">
        <v>25</v>
      </c>
      <c r="B29" s="37"/>
      <c r="C29" s="119">
        <f>C12</f>
        <v>8</v>
      </c>
      <c r="D29" s="87">
        <f>D12</f>
        <v>2</v>
      </c>
      <c r="E29" s="87">
        <f>E28</f>
        <v>1</v>
      </c>
      <c r="F29" s="87">
        <f>F28</f>
        <v>1</v>
      </c>
      <c r="G29" s="88">
        <f t="shared" si="1"/>
        <v>1</v>
      </c>
      <c r="H29" s="89" t="s">
        <v>39</v>
      </c>
      <c r="I29" s="90">
        <f t="shared" si="0"/>
        <v>3</v>
      </c>
      <c r="K29" s="127"/>
      <c r="L29" s="35">
        <f>L28</f>
        <v>10</v>
      </c>
      <c r="M29" s="34" t="s">
        <v>5</v>
      </c>
      <c r="N29" s="2" t="str">
        <f>IF(OR(A42&gt;0,A43&gt;0,A44&gt;0,A45&gt;0)," ",23)</f>
        <v xml:space="preserve"> </v>
      </c>
      <c r="O29" s="2" t="str">
        <f>IF(OR(A42&gt;0,A43&gt;0,A44&gt;0,A45&gt;0)," ",B27)</f>
        <v xml:space="preserve"> </v>
      </c>
      <c r="P29" s="65"/>
      <c r="Q29" s="106" t="str">
        <f>IF(P29&gt;0,IF(P29&gt;P28,"G"," ")," ")</f>
        <v xml:space="preserve"> </v>
      </c>
      <c r="R29" s="56"/>
      <c r="S29" s="2"/>
      <c r="T29" s="2"/>
      <c r="U29" s="2"/>
      <c r="V29" s="2"/>
      <c r="W29" s="2"/>
      <c r="X29" s="31"/>
      <c r="Y29" s="7"/>
      <c r="Z29" s="2"/>
      <c r="AA29" s="2"/>
      <c r="AB29" s="2"/>
      <c r="AC29" s="2"/>
      <c r="AD29" s="2"/>
      <c r="AE29" s="31"/>
      <c r="AF29" s="7"/>
      <c r="AG29" s="25">
        <f>AG13+1</f>
        <v>2</v>
      </c>
      <c r="AH29" s="77" t="s">
        <v>4</v>
      </c>
      <c r="AI29" s="4" t="str">
        <f>IF(A44&gt;0,A6,IF(AE25="G",AB25,AB26))</f>
        <v xml:space="preserve"> </v>
      </c>
      <c r="AJ29" s="4" t="str">
        <f>IF(A44&gt;0,B6,IF(AE25="G",AC25,AC26))</f>
        <v xml:space="preserve"> </v>
      </c>
      <c r="AK29" s="95"/>
      <c r="AL29" s="48" t="str">
        <f>IF(AK29&gt;0,IF(AK29&gt;AK30,"G"," ")," ")</f>
        <v xml:space="preserve"> </v>
      </c>
      <c r="AM29" s="4"/>
      <c r="AN29" s="4"/>
      <c r="AO29" s="4"/>
      <c r="AP29" s="4"/>
      <c r="AQ29" s="4"/>
      <c r="AR29" s="4"/>
      <c r="AS29" s="4"/>
      <c r="AT29" s="69">
        <f t="shared" si="4"/>
        <v>17</v>
      </c>
      <c r="AU29" s="4" t="str">
        <f>IF(Q21="G",N20,N21)</f>
        <v xml:space="preserve"> </v>
      </c>
      <c r="AV29" s="17" t="str">
        <f>IF(Q21="G",O20,O21)</f>
        <v xml:space="preserve"> </v>
      </c>
    </row>
    <row r="30" spans="1:48" x14ac:dyDescent="0.25">
      <c r="A30" s="24">
        <v>26</v>
      </c>
      <c r="B30" s="37"/>
      <c r="C30" s="118">
        <f>C11</f>
        <v>7</v>
      </c>
      <c r="D30" s="82">
        <f>D27</f>
        <v>7</v>
      </c>
      <c r="E30" s="82">
        <f>E27</f>
        <v>3</v>
      </c>
      <c r="F30" s="82">
        <f>F27</f>
        <v>2</v>
      </c>
      <c r="G30" s="52">
        <f t="shared" si="1"/>
        <v>1</v>
      </c>
      <c r="H30" s="18" t="s">
        <v>39</v>
      </c>
      <c r="I30" s="17">
        <f t="shared" si="0"/>
        <v>3</v>
      </c>
      <c r="K30" s="128" t="s">
        <v>29</v>
      </c>
      <c r="L30" s="49">
        <f>L23+1</f>
        <v>3</v>
      </c>
      <c r="M30" s="50" t="s">
        <v>4</v>
      </c>
      <c r="N30" s="4" t="str">
        <f>IF(OR(A42&gt;0,A43&gt;0,A44&gt;0,A45&gt;0)," ",3)</f>
        <v xml:space="preserve"> </v>
      </c>
      <c r="O30" s="4" t="str">
        <f>IF(OR(A42&gt;0,A43&gt;0,A44&gt;0,A45&gt;0)," ",B7)</f>
        <v xml:space="preserve"> </v>
      </c>
      <c r="P30" s="66"/>
      <c r="Q30" s="107" t="str">
        <f>IF(P30&gt;0,IF(P30&gt;P31,"G"," ")," ")</f>
        <v xml:space="preserve"> </v>
      </c>
      <c r="R30" s="54"/>
      <c r="S30" s="49">
        <f>S10+1</f>
        <v>5</v>
      </c>
      <c r="T30" s="50" t="s">
        <v>4</v>
      </c>
      <c r="U30" s="1" t="str">
        <f>IF($A$42&gt;0,A7,IF(Q30="G",N30,N31))</f>
        <v xml:space="preserve"> </v>
      </c>
      <c r="V30" s="1" t="str">
        <f>IF($A$42&gt;0,B7,IF(Q30="G",O30,O31))</f>
        <v xml:space="preserve"> </v>
      </c>
      <c r="W30" s="66"/>
      <c r="X30" s="46" t="str">
        <f>IF(W30&gt;0,IF(W30&gt;W31,"G"," ")," ")</f>
        <v xml:space="preserve"> </v>
      </c>
      <c r="Y30" s="5"/>
      <c r="Z30" s="51"/>
      <c r="AA30" s="1"/>
      <c r="AB30" s="1"/>
      <c r="AC30" s="1"/>
      <c r="AD30" s="1"/>
      <c r="AE30" s="1"/>
      <c r="AF30" s="5"/>
      <c r="AG30" s="26">
        <f>AG29</f>
        <v>2</v>
      </c>
      <c r="AH30" s="78" t="s">
        <v>5</v>
      </c>
      <c r="AI30" s="2" t="str">
        <f>IF(A44&gt;0,A7,IF(AE33="G",AB33,AB34))</f>
        <v xml:space="preserve"> </v>
      </c>
      <c r="AJ30" s="2" t="str">
        <f>IF(A44&gt;0,B7,IF(AE33="G",AC33,AC34))</f>
        <v xml:space="preserve"> </v>
      </c>
      <c r="AK30" s="67"/>
      <c r="AL30" s="47" t="str">
        <f>IF(AK30&gt;0,IF(AK30&gt;AK29,"G"," ")," ")</f>
        <v xml:space="preserve"> </v>
      </c>
      <c r="AM30" s="4"/>
      <c r="AN30" s="4"/>
      <c r="AO30" s="4"/>
      <c r="AP30" s="4"/>
      <c r="AQ30" s="4"/>
      <c r="AR30" s="4"/>
      <c r="AS30" s="4"/>
      <c r="AT30" s="69">
        <f t="shared" si="4"/>
        <v>17</v>
      </c>
      <c r="AU30" s="4" t="str">
        <f>IF(Q23="G",N22,N23)</f>
        <v xml:space="preserve"> </v>
      </c>
      <c r="AV30" s="17" t="str">
        <f>IF(Q23="G",O22,O23)</f>
        <v xml:space="preserve"> </v>
      </c>
    </row>
    <row r="31" spans="1:48" x14ac:dyDescent="0.25">
      <c r="A31" s="24">
        <v>27</v>
      </c>
      <c r="B31" s="37"/>
      <c r="C31" s="119">
        <f>C10</f>
        <v>6</v>
      </c>
      <c r="D31" s="87">
        <f>D26</f>
        <v>6</v>
      </c>
      <c r="E31" s="87">
        <f>E23</f>
        <v>4</v>
      </c>
      <c r="F31" s="87">
        <f>F30</f>
        <v>2</v>
      </c>
      <c r="G31" s="88">
        <f t="shared" si="1"/>
        <v>1</v>
      </c>
      <c r="H31" s="89" t="s">
        <v>39</v>
      </c>
      <c r="I31" s="90">
        <f t="shared" si="0"/>
        <v>3</v>
      </c>
      <c r="K31" s="129"/>
      <c r="L31" s="35">
        <f>L30</f>
        <v>3</v>
      </c>
      <c r="M31" s="34" t="s">
        <v>5</v>
      </c>
      <c r="N31" s="2" t="str">
        <f>IF(OR(A42&gt;0,A43&gt;0,A44&gt;0,A45&gt;0)," ",30)</f>
        <v xml:space="preserve"> </v>
      </c>
      <c r="O31" s="2" t="str">
        <f>IF(OR(A42&gt;0,A43&gt;0,A44&gt;0,A45&gt;0)," ",B34)</f>
        <v xml:space="preserve"> </v>
      </c>
      <c r="P31" s="67"/>
      <c r="Q31" s="108" t="str">
        <f>IF(P31&gt;0,IF(P31&gt;P30,"G"," ")," ")</f>
        <v xml:space="preserve"> </v>
      </c>
      <c r="R31" s="55"/>
      <c r="S31" s="35">
        <f>S30</f>
        <v>5</v>
      </c>
      <c r="T31" s="34" t="s">
        <v>5</v>
      </c>
      <c r="U31" s="2" t="str">
        <f>IF($A$42&gt;0,A18,IF(Q33="G",N33,N32))</f>
        <v xml:space="preserve"> </v>
      </c>
      <c r="V31" s="2" t="str">
        <f>IF($A$42&gt;0,B18,IF(Q33="G",O33,O32))</f>
        <v xml:space="preserve"> </v>
      </c>
      <c r="W31" s="67"/>
      <c r="X31" s="47" t="str">
        <f>IF(W31&gt;0,IF(W31&gt;W30,"G"," ")," ")</f>
        <v xml:space="preserve"> </v>
      </c>
      <c r="Y31" s="6"/>
      <c r="Z31" s="52"/>
      <c r="AA31" s="4"/>
      <c r="AB31" s="4"/>
      <c r="AC31" s="4"/>
      <c r="AD31" s="4"/>
      <c r="AE31" s="4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69">
        <f t="shared" si="4"/>
        <v>17</v>
      </c>
      <c r="AU31" s="4" t="str">
        <f>IF(Q25="G",N24,N25)</f>
        <v xml:space="preserve"> </v>
      </c>
      <c r="AV31" s="17" t="str">
        <f>IF(Q25="G",O24,O25)</f>
        <v xml:space="preserve"> </v>
      </c>
    </row>
    <row r="32" spans="1:48" x14ac:dyDescent="0.25">
      <c r="A32" s="24">
        <v>28</v>
      </c>
      <c r="B32" s="37"/>
      <c r="C32" s="118">
        <f>C9</f>
        <v>5</v>
      </c>
      <c r="D32" s="82">
        <f>D9</f>
        <v>3</v>
      </c>
      <c r="E32" s="82">
        <f>E25</f>
        <v>2</v>
      </c>
      <c r="F32" s="82">
        <f>F29</f>
        <v>1</v>
      </c>
      <c r="G32" s="52">
        <f t="shared" si="1"/>
        <v>1</v>
      </c>
      <c r="H32" s="18" t="s">
        <v>39</v>
      </c>
      <c r="I32" s="17">
        <f t="shared" si="0"/>
        <v>3</v>
      </c>
      <c r="K32" s="129"/>
      <c r="L32" s="49">
        <f>L11+1</f>
        <v>14</v>
      </c>
      <c r="M32" s="50" t="s">
        <v>4</v>
      </c>
      <c r="N32" s="4" t="str">
        <f>IF(OR(A42&gt;0,A43&gt;0,A44&gt;0,A45&gt;0)," ",14)</f>
        <v xml:space="preserve"> </v>
      </c>
      <c r="O32" s="4" t="str">
        <f>IF(OR(A42&gt;0,A43&gt;0,A44&gt;0,A45&gt;0)," ",B18)</f>
        <v xml:space="preserve"> </v>
      </c>
      <c r="P32" s="66"/>
      <c r="Q32" s="107" t="str">
        <f>IF(P32&gt;0,IF(P32&gt;P33,"G"," ")," ")</f>
        <v xml:space="preserve"> </v>
      </c>
      <c r="R32" s="55"/>
      <c r="S32" s="4"/>
      <c r="T32" s="4"/>
      <c r="U32" s="4"/>
      <c r="V32" s="4"/>
      <c r="W32" s="4"/>
      <c r="X32" s="18"/>
      <c r="Y32" s="6"/>
      <c r="Z32" s="52"/>
      <c r="AA32" s="4"/>
      <c r="AB32" s="4"/>
      <c r="AC32" s="4"/>
      <c r="AD32" s="4"/>
      <c r="AE32" s="18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9">
        <f t="shared" si="4"/>
        <v>17</v>
      </c>
      <c r="AU32" s="4" t="str">
        <f>IF(Q27="G",N26,N27)</f>
        <v xml:space="preserve"> </v>
      </c>
      <c r="AV32" s="17" t="str">
        <f>IF(Q27="G",O26,O27)</f>
        <v xml:space="preserve"> </v>
      </c>
    </row>
    <row r="33" spans="1:48" x14ac:dyDescent="0.25">
      <c r="A33" s="24">
        <v>29</v>
      </c>
      <c r="B33" s="37"/>
      <c r="C33" s="119">
        <f>C8</f>
        <v>4</v>
      </c>
      <c r="D33" s="87">
        <f>D8</f>
        <v>4</v>
      </c>
      <c r="E33" s="87">
        <f>E25</f>
        <v>2</v>
      </c>
      <c r="F33" s="87">
        <f>F32</f>
        <v>1</v>
      </c>
      <c r="G33" s="88">
        <f t="shared" si="1"/>
        <v>1</v>
      </c>
      <c r="H33" s="89" t="s">
        <v>39</v>
      </c>
      <c r="I33" s="90">
        <f t="shared" si="0"/>
        <v>3</v>
      </c>
      <c r="K33" s="130"/>
      <c r="L33" s="35">
        <f>L32</f>
        <v>14</v>
      </c>
      <c r="M33" s="34" t="s">
        <v>5</v>
      </c>
      <c r="N33" s="2" t="str">
        <f>IF(OR(A42&gt;0,A43&gt;0,A44&gt;0,A45&gt;0)," ",19)</f>
        <v xml:space="preserve"> </v>
      </c>
      <c r="O33" s="2" t="str">
        <f>IF(OR(A42&gt;0,A43&gt;0,A44&gt;0,A45&gt;0)," ",B23)</f>
        <v xml:space="preserve"> </v>
      </c>
      <c r="P33" s="67"/>
      <c r="Q33" s="108" t="str">
        <f>IF(P33&gt;0,IF(P33&gt;P32,"G"," ")," ")</f>
        <v xml:space="preserve"> </v>
      </c>
      <c r="R33" s="56"/>
      <c r="S33" s="2"/>
      <c r="T33" s="2"/>
      <c r="U33" s="2"/>
      <c r="V33" s="2"/>
      <c r="W33" s="2"/>
      <c r="X33" s="2"/>
      <c r="Y33" s="7"/>
      <c r="Z33" s="27">
        <f>Z25+1</f>
        <v>4</v>
      </c>
      <c r="AA33" s="50" t="s">
        <v>4</v>
      </c>
      <c r="AB33" s="1" t="str">
        <f>IF(A43&gt;0,A7,IF(X30="G",U30,U31))</f>
        <v xml:space="preserve"> </v>
      </c>
      <c r="AC33" s="1" t="str">
        <f>IF(A43&gt;0,B7,IF(X30="G",V30,V31))</f>
        <v xml:space="preserve"> </v>
      </c>
      <c r="AD33" s="66"/>
      <c r="AE33" s="46" t="str">
        <f>IF(AD33&gt;0,IF(AD33&gt;AD34,"G"," ")," ")</f>
        <v xml:space="preserve"> </v>
      </c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9">
        <f t="shared" si="4"/>
        <v>17</v>
      </c>
      <c r="AU33" s="4" t="str">
        <f>IF(Q29="G",N28,N29)</f>
        <v xml:space="preserve"> </v>
      </c>
      <c r="AV33" s="17" t="str">
        <f>IF(Q29="G",O28,O29)</f>
        <v xml:space="preserve"> </v>
      </c>
    </row>
    <row r="34" spans="1:48" x14ac:dyDescent="0.25">
      <c r="A34" s="24">
        <v>30</v>
      </c>
      <c r="B34" s="37"/>
      <c r="C34" s="118">
        <f>C7</f>
        <v>3</v>
      </c>
      <c r="D34" s="82">
        <f>D7</f>
        <v>5</v>
      </c>
      <c r="E34" s="82">
        <f>E23</f>
        <v>4</v>
      </c>
      <c r="F34" s="82">
        <f>F31</f>
        <v>2</v>
      </c>
      <c r="G34" s="52">
        <f t="shared" si="1"/>
        <v>1</v>
      </c>
      <c r="H34" s="18" t="s">
        <v>39</v>
      </c>
      <c r="I34" s="17">
        <f t="shared" si="0"/>
        <v>3</v>
      </c>
      <c r="K34" s="128" t="s">
        <v>30</v>
      </c>
      <c r="L34" s="49">
        <f>L9+1</f>
        <v>6</v>
      </c>
      <c r="M34" s="50" t="s">
        <v>4</v>
      </c>
      <c r="N34" s="4" t="str">
        <f>IF(OR(A42&gt;0,A43&gt;0,A44&gt;0,A45&gt;0)," ",6)</f>
        <v xml:space="preserve"> </v>
      </c>
      <c r="O34" s="4" t="str">
        <f>IF(OR(A42&gt;0,A43&gt;0,A44&gt;0,A45&gt;0)," ",B10)</f>
        <v xml:space="preserve"> </v>
      </c>
      <c r="P34" s="66"/>
      <c r="Q34" s="107" t="str">
        <f>IF(P34&gt;0,IF(P34&gt;P35,"G"," ")," ")</f>
        <v xml:space="preserve"> </v>
      </c>
      <c r="R34" s="54"/>
      <c r="S34" s="49">
        <f>S30+1</f>
        <v>6</v>
      </c>
      <c r="T34" s="50" t="s">
        <v>4</v>
      </c>
      <c r="U34" s="1" t="str">
        <f>IF($A$42&gt;0,A10,IF(Q34="G",N34,N35))</f>
        <v xml:space="preserve"> </v>
      </c>
      <c r="V34" s="1" t="str">
        <f>IF($A$42&gt;0,B10,IF(Q34="G",O34,O35))</f>
        <v xml:space="preserve"> </v>
      </c>
      <c r="W34" s="66"/>
      <c r="X34" s="46" t="str">
        <f>IF(W34&gt;0,IF(W34&gt;W35,"G"," ")," ")</f>
        <v xml:space="preserve"> </v>
      </c>
      <c r="Y34" s="5"/>
      <c r="Z34" s="26">
        <f>Z33</f>
        <v>4</v>
      </c>
      <c r="AA34" s="34" t="s">
        <v>5</v>
      </c>
      <c r="AB34" s="2" t="str">
        <f>IF(A43&gt;0,A10,IF(X35="G",U35,U34))</f>
        <v xml:space="preserve"> </v>
      </c>
      <c r="AC34" s="2" t="str">
        <f>IF(A43&gt;0,B10,IF(X35="G",V35,V34))</f>
        <v xml:space="preserve"> </v>
      </c>
      <c r="AD34" s="67"/>
      <c r="AE34" s="47" t="str">
        <f>IF(AD34&gt;0,IF(AD34&gt;AD33,"G"," ")," ")</f>
        <v xml:space="preserve"> </v>
      </c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>
        <f t="shared" si="4"/>
        <v>17</v>
      </c>
      <c r="AU34" s="4" t="str">
        <f>IF(Q31="G",N30,N31)</f>
        <v xml:space="preserve"> </v>
      </c>
      <c r="AV34" s="17" t="str">
        <f>IF(Q31="G",O30,O31)</f>
        <v xml:space="preserve"> </v>
      </c>
    </row>
    <row r="35" spans="1:48" x14ac:dyDescent="0.25">
      <c r="A35" s="24">
        <v>31</v>
      </c>
      <c r="B35" s="37"/>
      <c r="C35" s="119">
        <f>C6</f>
        <v>2</v>
      </c>
      <c r="D35" s="87">
        <f>D6</f>
        <v>8</v>
      </c>
      <c r="E35" s="87">
        <f>E30</f>
        <v>3</v>
      </c>
      <c r="F35" s="87">
        <f>F34</f>
        <v>2</v>
      </c>
      <c r="G35" s="88">
        <f t="shared" si="1"/>
        <v>1</v>
      </c>
      <c r="H35" s="89" t="s">
        <v>39</v>
      </c>
      <c r="I35" s="90">
        <f t="shared" si="0"/>
        <v>3</v>
      </c>
      <c r="K35" s="129"/>
      <c r="L35" s="35">
        <f>L34</f>
        <v>6</v>
      </c>
      <c r="M35" s="34" t="s">
        <v>5</v>
      </c>
      <c r="N35" s="2" t="str">
        <f>IF(OR(A42&gt;0,A43&gt;0,A44&gt;0,A45&gt;0)," ",27)</f>
        <v xml:space="preserve"> </v>
      </c>
      <c r="O35" s="2" t="str">
        <f>IF(OR(A42&gt;0,A43&gt;0,A44&gt;0,A45&gt;0)," ",B31)</f>
        <v xml:space="preserve"> </v>
      </c>
      <c r="P35" s="67"/>
      <c r="Q35" s="108" t="str">
        <f>IF(P35&gt;0,IF(P35&gt;P34,"G"," ")," ")</f>
        <v xml:space="preserve"> </v>
      </c>
      <c r="R35" s="55"/>
      <c r="S35" s="35">
        <f>S34</f>
        <v>6</v>
      </c>
      <c r="T35" s="34" t="s">
        <v>5</v>
      </c>
      <c r="U35" s="2" t="str">
        <f>IF($A$42&gt;0,A15,IF(Q37="G",N37,N36))</f>
        <v xml:space="preserve"> </v>
      </c>
      <c r="V35" s="2" t="str">
        <f>IF($A$42&gt;0,B15,IF(Q37="G",O37,O36))</f>
        <v xml:space="preserve"> </v>
      </c>
      <c r="W35" s="67"/>
      <c r="X35" s="47" t="str">
        <f>IF(W35&gt;0,IF(W35&gt;W34,"G"," ")," ")</f>
        <v xml:space="preserve"> </v>
      </c>
      <c r="Y35" s="6"/>
      <c r="Z35" s="52"/>
      <c r="AA35" s="4"/>
      <c r="AB35" s="4"/>
      <c r="AC35" s="4"/>
      <c r="AD35" s="4"/>
      <c r="AE35" s="18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9">
        <f t="shared" si="4"/>
        <v>17</v>
      </c>
      <c r="AU35" s="4" t="str">
        <f>IF(Q33="G",N32,N33)</f>
        <v xml:space="preserve"> </v>
      </c>
      <c r="AV35" s="17" t="str">
        <f>IF(Q33="G",O32,O33)</f>
        <v xml:space="preserve"> </v>
      </c>
    </row>
    <row r="36" spans="1:48" ht="16.5" thickBot="1" x14ac:dyDescent="0.3">
      <c r="A36" s="29">
        <v>32</v>
      </c>
      <c r="B36" s="38"/>
      <c r="C36" s="120">
        <f>C5</f>
        <v>1</v>
      </c>
      <c r="D36" s="85">
        <f>D5</f>
        <v>1</v>
      </c>
      <c r="E36" s="85">
        <f>E29</f>
        <v>1</v>
      </c>
      <c r="F36" s="85">
        <f>F33</f>
        <v>1</v>
      </c>
      <c r="G36" s="86">
        <f t="shared" si="1"/>
        <v>1</v>
      </c>
      <c r="H36" s="32" t="s">
        <v>39</v>
      </c>
      <c r="I36" s="22">
        <f t="shared" si="0"/>
        <v>3</v>
      </c>
      <c r="K36" s="129"/>
      <c r="L36" s="49">
        <f>L29+1</f>
        <v>11</v>
      </c>
      <c r="M36" s="50" t="s">
        <v>4</v>
      </c>
      <c r="N36" s="4" t="str">
        <f>IF(OR(A42&gt;0,A43&gt;0,A44&gt;0,A45&gt;0)," ",11)</f>
        <v xml:space="preserve"> </v>
      </c>
      <c r="O36" s="4" t="str">
        <f>IF(OR(A42&gt;0,A43&gt;0,A44&gt;0,A45&gt;0)," ",B15)</f>
        <v xml:space="preserve"> </v>
      </c>
      <c r="P36" s="66"/>
      <c r="Q36" s="107" t="str">
        <f>IF(P36&gt;0,IF(P36&gt;P37,"G"," ")," ")</f>
        <v xml:space="preserve"> </v>
      </c>
      <c r="R36" s="55"/>
      <c r="S36" s="4"/>
      <c r="T36" s="4"/>
      <c r="U36" s="4"/>
      <c r="V36" s="4"/>
      <c r="W36" s="4"/>
      <c r="X36" s="4"/>
      <c r="Y36" s="6"/>
      <c r="Z36" s="52"/>
      <c r="AA36" s="4"/>
      <c r="AB36" s="4"/>
      <c r="AC36" s="4"/>
      <c r="AD36" s="4"/>
      <c r="AE36" s="18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69">
        <f t="shared" si="4"/>
        <v>17</v>
      </c>
      <c r="AU36" s="4" t="str">
        <f>IF(Q35="G",N34,N35)</f>
        <v xml:space="preserve"> </v>
      </c>
      <c r="AV36" s="17" t="str">
        <f>IF(Q35="G",O34,O35)</f>
        <v xml:space="preserve"> </v>
      </c>
    </row>
    <row r="37" spans="1:48" ht="16.5" thickBot="1" x14ac:dyDescent="0.3">
      <c r="K37" s="131"/>
      <c r="L37" s="109">
        <f>L36</f>
        <v>11</v>
      </c>
      <c r="M37" s="71" t="s">
        <v>5</v>
      </c>
      <c r="N37" s="21" t="str">
        <f>IF(OR(A42&gt;0,A43&gt;0,A44&gt;0,A45&gt;0)," ",22)</f>
        <v xml:space="preserve"> </v>
      </c>
      <c r="O37" s="21" t="str">
        <f>IF(OR(A42&gt;0,A43&gt;0,A44&gt;0,A45&gt;0)," ",B26)</f>
        <v xml:space="preserve"> </v>
      </c>
      <c r="P37" s="74"/>
      <c r="Q37" s="110" t="str">
        <f>IF(P37&gt;0,IF(P37&gt;P36,"G"," ")," ")</f>
        <v xml:space="preserve"> </v>
      </c>
      <c r="R37" s="57"/>
      <c r="S37" s="21"/>
      <c r="T37" s="21"/>
      <c r="U37" s="21"/>
      <c r="V37" s="21"/>
      <c r="W37" s="21"/>
      <c r="X37" s="21"/>
      <c r="Y37" s="23"/>
      <c r="Z37" s="86"/>
      <c r="AA37" s="21"/>
      <c r="AB37" s="21"/>
      <c r="AC37" s="21"/>
      <c r="AD37" s="21"/>
      <c r="AE37" s="32"/>
      <c r="AF37" s="2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111">
        <f t="shared" si="4"/>
        <v>17</v>
      </c>
      <c r="AU37" s="21" t="str">
        <f>IF(Q37="G",N36,N37)</f>
        <v xml:space="preserve"> </v>
      </c>
      <c r="AV37" s="22" t="str">
        <f>IF(Q37="G",O36,O37)</f>
        <v xml:space="preserve"> </v>
      </c>
    </row>
    <row r="40" spans="1:48" ht="39.950000000000003" customHeight="1" thickBot="1" x14ac:dyDescent="0.3">
      <c r="A40" s="132" t="s">
        <v>41</v>
      </c>
      <c r="B40" s="132"/>
      <c r="C40" s="132" t="s">
        <v>42</v>
      </c>
      <c r="D40" s="133"/>
      <c r="E40" s="133"/>
    </row>
    <row r="41" spans="1:48" ht="16.5" thickBot="1" x14ac:dyDescent="0.3">
      <c r="A41" s="121"/>
      <c r="B41" s="113" t="s">
        <v>36</v>
      </c>
      <c r="C41" s="122"/>
      <c r="D41" s="123"/>
      <c r="E41" s="124"/>
    </row>
    <row r="42" spans="1:48" ht="16.5" thickBot="1" x14ac:dyDescent="0.3">
      <c r="A42" s="68"/>
      <c r="B42" s="114" t="s">
        <v>32</v>
      </c>
      <c r="C42" s="122"/>
      <c r="D42" s="123"/>
      <c r="E42" s="124"/>
    </row>
    <row r="43" spans="1:48" ht="16.5" thickBot="1" x14ac:dyDescent="0.3">
      <c r="A43" s="68"/>
      <c r="B43" s="115" t="s">
        <v>33</v>
      </c>
      <c r="C43" s="122"/>
      <c r="D43" s="123"/>
      <c r="E43" s="124"/>
    </row>
    <row r="44" spans="1:48" ht="16.5" thickBot="1" x14ac:dyDescent="0.3">
      <c r="A44" s="68"/>
      <c r="B44" s="115" t="s">
        <v>34</v>
      </c>
      <c r="C44" s="122"/>
      <c r="D44" s="123"/>
      <c r="E44" s="124"/>
    </row>
    <row r="45" spans="1:48" ht="16.5" thickBot="1" x14ac:dyDescent="0.3">
      <c r="A45" s="68" t="s">
        <v>35</v>
      </c>
      <c r="B45" s="116" t="s">
        <v>7</v>
      </c>
      <c r="C45" s="122">
        <v>1</v>
      </c>
      <c r="D45" s="123"/>
      <c r="E45" s="124"/>
    </row>
    <row r="47" spans="1:48" x14ac:dyDescent="0.25">
      <c r="A47" t="s">
        <v>11</v>
      </c>
      <c r="B47" t="s">
        <v>12</v>
      </c>
      <c r="C47" t="s">
        <v>13</v>
      </c>
    </row>
    <row r="48" spans="1:48" x14ac:dyDescent="0.25">
      <c r="A48" t="s">
        <v>14</v>
      </c>
      <c r="B48" t="s">
        <v>15</v>
      </c>
      <c r="C48" t="s">
        <v>16</v>
      </c>
    </row>
  </sheetData>
  <mergeCells count="30">
    <mergeCell ref="C3:I3"/>
    <mergeCell ref="G4:I4"/>
    <mergeCell ref="L4:Q4"/>
    <mergeCell ref="S4:X4"/>
    <mergeCell ref="Z4:AE4"/>
    <mergeCell ref="AN18:AS18"/>
    <mergeCell ref="AN19:AO19"/>
    <mergeCell ref="K22:K25"/>
    <mergeCell ref="AN22:AO22"/>
    <mergeCell ref="AN5:AR5"/>
    <mergeCell ref="K6:K9"/>
    <mergeCell ref="AP8:AP10"/>
    <mergeCell ref="AO9:AO10"/>
    <mergeCell ref="K10:K13"/>
    <mergeCell ref="AG11:AL11"/>
    <mergeCell ref="L5:M5"/>
    <mergeCell ref="S5:T5"/>
    <mergeCell ref="Z5:AA5"/>
    <mergeCell ref="A40:B40"/>
    <mergeCell ref="C40:E40"/>
    <mergeCell ref="C41:E41"/>
    <mergeCell ref="K14:K17"/>
    <mergeCell ref="K18:K21"/>
    <mergeCell ref="C42:E42"/>
    <mergeCell ref="C43:E43"/>
    <mergeCell ref="C44:E44"/>
    <mergeCell ref="C45:E45"/>
    <mergeCell ref="K26:K29"/>
    <mergeCell ref="K30:K33"/>
    <mergeCell ref="K34:K3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opLeftCell="R1" zoomScale="90" zoomScaleNormal="50" workbookViewId="0">
      <selection activeCell="B7" sqref="B7"/>
    </sheetView>
  </sheetViews>
  <sheetFormatPr baseColWidth="10" defaultRowHeight="15.75" x14ac:dyDescent="0.25"/>
  <cols>
    <col min="2" max="2" width="14.125" customWidth="1"/>
    <col min="3" max="3" width="5.375" bestFit="1" customWidth="1"/>
    <col min="4" max="6" width="4.125" bestFit="1" customWidth="1"/>
    <col min="7" max="7" width="4.625" customWidth="1"/>
    <col min="8" max="8" width="2.125" bestFit="1" customWidth="1"/>
    <col min="9" max="9" width="3.5" customWidth="1"/>
    <col min="12" max="12" width="3.375" bestFit="1" customWidth="1"/>
    <col min="13" max="13" width="7.625" bestFit="1" customWidth="1"/>
    <col min="14" max="14" width="10.375" bestFit="1" customWidth="1"/>
    <col min="15" max="15" width="12.5" customWidth="1"/>
    <col min="16" max="16" width="5.875" bestFit="1" customWidth="1"/>
    <col min="17" max="17" width="8.375" bestFit="1" customWidth="1"/>
    <col min="18" max="18" width="5.625" bestFit="1" customWidth="1"/>
    <col min="19" max="19" width="5.5" customWidth="1"/>
    <col min="20" max="20" width="2.375" bestFit="1" customWidth="1"/>
    <col min="21" max="21" width="8" bestFit="1" customWidth="1"/>
    <col min="22" max="22" width="10.375" customWidth="1"/>
    <col min="23" max="23" width="5.875" bestFit="1" customWidth="1"/>
    <col min="24" max="24" width="8.375" bestFit="1" customWidth="1"/>
    <col min="25" max="25" width="5.625" bestFit="1" customWidth="1"/>
    <col min="26" max="26" width="5.125" customWidth="1"/>
    <col min="27" max="27" width="4.125" customWidth="1"/>
    <col min="28" max="28" width="10.625" customWidth="1"/>
    <col min="29" max="29" width="12" customWidth="1"/>
    <col min="30" max="30" width="5.875" bestFit="1" customWidth="1"/>
    <col min="31" max="31" width="8.375" bestFit="1" customWidth="1"/>
    <col min="33" max="33" width="9.625" bestFit="1" customWidth="1"/>
    <col min="34" max="34" width="2.375" bestFit="1" customWidth="1"/>
    <col min="35" max="35" width="8" bestFit="1" customWidth="1"/>
    <col min="36" max="36" width="15.875" customWidth="1"/>
    <col min="37" max="37" width="5.875" bestFit="1" customWidth="1"/>
    <col min="38" max="38" width="8.375" bestFit="1" customWidth="1"/>
    <col min="40" max="40" width="5.625" customWidth="1"/>
    <col min="41" max="41" width="6.625" customWidth="1"/>
    <col min="42" max="42" width="5.5" customWidth="1"/>
    <col min="43" max="43" width="13.75" bestFit="1" customWidth="1"/>
  </cols>
  <sheetData>
    <row r="1" spans="1:48" x14ac:dyDescent="0.25">
      <c r="A1" s="3" t="s">
        <v>26</v>
      </c>
    </row>
    <row r="2" spans="1:48" ht="16.5" thickBot="1" x14ac:dyDescent="0.3"/>
    <row r="3" spans="1:48" ht="16.5" thickBot="1" x14ac:dyDescent="0.3">
      <c r="C3" s="150" t="s">
        <v>37</v>
      </c>
      <c r="D3" s="151"/>
      <c r="E3" s="151"/>
      <c r="F3" s="151"/>
      <c r="G3" s="151"/>
      <c r="H3" s="151"/>
      <c r="I3" s="152"/>
      <c r="K3" s="12"/>
      <c r="L3" s="75"/>
      <c r="M3" s="75"/>
      <c r="N3" s="76"/>
      <c r="O3" s="75"/>
      <c r="P3" s="75"/>
      <c r="Q3" s="75"/>
      <c r="R3" s="75"/>
      <c r="S3" s="13"/>
      <c r="T3" s="13"/>
      <c r="U3" s="13"/>
      <c r="V3" s="13"/>
      <c r="W3" s="13"/>
      <c r="X3" s="13"/>
      <c r="Y3" s="14" t="s">
        <v>24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ht="16.5" thickBot="1" x14ac:dyDescent="0.3">
      <c r="A4" s="12" t="s">
        <v>20</v>
      </c>
      <c r="B4" s="72" t="s">
        <v>25</v>
      </c>
      <c r="C4" s="83" t="s">
        <v>36</v>
      </c>
      <c r="D4" s="84" t="s">
        <v>32</v>
      </c>
      <c r="E4" s="84" t="s">
        <v>33</v>
      </c>
      <c r="F4" s="84" t="s">
        <v>34</v>
      </c>
      <c r="G4" s="153" t="s">
        <v>38</v>
      </c>
      <c r="H4" s="154"/>
      <c r="I4" s="155"/>
      <c r="K4" s="16"/>
      <c r="L4" s="137" t="s">
        <v>40</v>
      </c>
      <c r="M4" s="137"/>
      <c r="N4" s="137"/>
      <c r="O4" s="137"/>
      <c r="P4" s="137"/>
      <c r="Q4" s="137"/>
      <c r="R4" s="55"/>
      <c r="S4" s="137" t="s">
        <v>40</v>
      </c>
      <c r="T4" s="137"/>
      <c r="U4" s="137"/>
      <c r="V4" s="137"/>
      <c r="W4" s="137"/>
      <c r="X4" s="137"/>
      <c r="Y4" s="4"/>
      <c r="Z4" s="137" t="s">
        <v>40</v>
      </c>
      <c r="AA4" s="137"/>
      <c r="AB4" s="137"/>
      <c r="AC4" s="137"/>
      <c r="AD4" s="137"/>
      <c r="AE4" s="13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7"/>
    </row>
    <row r="5" spans="1:48" ht="16.5" thickBot="1" x14ac:dyDescent="0.3">
      <c r="A5" s="28">
        <v>1</v>
      </c>
      <c r="B5" s="36" t="s">
        <v>62</v>
      </c>
      <c r="C5" s="117">
        <f>L21</f>
        <v>1</v>
      </c>
      <c r="D5" s="91">
        <f>S18</f>
        <v>1</v>
      </c>
      <c r="E5" s="91">
        <f>Z17</f>
        <v>1</v>
      </c>
      <c r="F5" s="91">
        <f>AG13</f>
        <v>1</v>
      </c>
      <c r="G5" s="92">
        <f>$AN$20</f>
        <v>1</v>
      </c>
      <c r="H5" s="93" t="s">
        <v>39</v>
      </c>
      <c r="I5" s="94">
        <f>$AN$23</f>
        <v>3</v>
      </c>
      <c r="K5" s="8"/>
      <c r="L5" s="138" t="s">
        <v>23</v>
      </c>
      <c r="M5" s="139"/>
      <c r="N5" s="9" t="s">
        <v>20</v>
      </c>
      <c r="O5" s="9" t="s">
        <v>0</v>
      </c>
      <c r="P5" s="9" t="s">
        <v>31</v>
      </c>
      <c r="Q5" s="10" t="s">
        <v>3</v>
      </c>
      <c r="R5" s="55"/>
      <c r="S5" s="138" t="s">
        <v>23</v>
      </c>
      <c r="T5" s="139"/>
      <c r="U5" s="9" t="s">
        <v>21</v>
      </c>
      <c r="V5" s="9" t="s">
        <v>0</v>
      </c>
      <c r="W5" s="9" t="s">
        <v>31</v>
      </c>
      <c r="X5" s="10" t="s">
        <v>3</v>
      </c>
      <c r="Y5" s="4"/>
      <c r="Z5" s="138" t="s">
        <v>2</v>
      </c>
      <c r="AA5" s="139"/>
      <c r="AB5" s="9" t="s">
        <v>1</v>
      </c>
      <c r="AC5" s="9" t="s">
        <v>0</v>
      </c>
      <c r="AD5" s="9" t="s">
        <v>31</v>
      </c>
      <c r="AE5" s="9" t="s">
        <v>3</v>
      </c>
      <c r="AF5" s="10"/>
      <c r="AG5" s="4"/>
      <c r="AH5" s="4"/>
      <c r="AI5" s="4"/>
      <c r="AJ5" s="4"/>
      <c r="AK5" s="4"/>
      <c r="AL5" s="4"/>
      <c r="AM5" s="4"/>
      <c r="AN5" s="140" t="s">
        <v>9</v>
      </c>
      <c r="AO5" s="141"/>
      <c r="AP5" s="141"/>
      <c r="AQ5" s="141"/>
      <c r="AR5" s="142"/>
      <c r="AS5" s="4"/>
      <c r="AT5" s="8" t="s">
        <v>10</v>
      </c>
      <c r="AU5" s="10" t="s">
        <v>9</v>
      </c>
      <c r="AV5" s="17"/>
    </row>
    <row r="6" spans="1:48" x14ac:dyDescent="0.25">
      <c r="A6" s="24">
        <v>2</v>
      </c>
      <c r="B6" s="37" t="s">
        <v>45</v>
      </c>
      <c r="C6" s="118">
        <f>L22</f>
        <v>2</v>
      </c>
      <c r="D6" s="82">
        <f>S22</f>
        <v>8</v>
      </c>
      <c r="E6" s="82">
        <f>Z25</f>
        <v>3</v>
      </c>
      <c r="F6" s="82">
        <f>AG29</f>
        <v>2</v>
      </c>
      <c r="G6" s="52">
        <f>$AN$20</f>
        <v>1</v>
      </c>
      <c r="H6" s="18" t="s">
        <v>39</v>
      </c>
      <c r="I6" s="17">
        <f t="shared" ref="I6:I36" si="0">$AN$23</f>
        <v>3</v>
      </c>
      <c r="K6" s="143" t="s">
        <v>17</v>
      </c>
      <c r="L6" s="98">
        <f>L37+1</f>
        <v>12</v>
      </c>
      <c r="M6" s="99" t="s">
        <v>4</v>
      </c>
      <c r="N6" s="13" t="str">
        <f>IF(OR(A42&gt;0,A43&gt;0,A44&gt;0,A45&gt;0)," ",21)</f>
        <v xml:space="preserve"> </v>
      </c>
      <c r="O6" s="13" t="str">
        <f>IF(OR(A42&gt;0,A43&gt;0,A44&gt;0,A45&gt;0)," ",B25)</f>
        <v xml:space="preserve"> </v>
      </c>
      <c r="P6" s="59"/>
      <c r="Q6" s="100" t="str">
        <f>IF(P6&gt;0,IF(P6&gt;P7,"G"," ")," ")</f>
        <v xml:space="preserve"> </v>
      </c>
      <c r="R6" s="54"/>
      <c r="S6" s="49">
        <f>S14+1</f>
        <v>3</v>
      </c>
      <c r="T6" s="50" t="s">
        <v>4</v>
      </c>
      <c r="U6" s="1" t="str">
        <f>IF($A$42&gt;0,A16,IF(Q6="G",N6,N7))</f>
        <v xml:space="preserve"> </v>
      </c>
      <c r="V6" s="1" t="str">
        <f>IF($A$42&gt;0,B16,IF(Q6="G",O6,O7))</f>
        <v xml:space="preserve"> </v>
      </c>
      <c r="W6" s="58"/>
      <c r="X6" s="39" t="str">
        <f>IF(W6&gt;0,IF(W6&gt;W7,"G"," ")," ")</f>
        <v xml:space="preserve"> </v>
      </c>
      <c r="Y6" s="5"/>
      <c r="Z6" s="52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12"/>
      <c r="AO6" s="13"/>
      <c r="AP6" s="13"/>
      <c r="AQ6" s="13"/>
      <c r="AR6" s="15"/>
      <c r="AS6" s="4"/>
      <c r="AT6" s="4">
        <v>1</v>
      </c>
      <c r="AU6" s="4">
        <f>IF(AS20="G",AP20,AP21)</f>
        <v>1</v>
      </c>
      <c r="AV6" s="17" t="str">
        <f>IF(AS20="G",AQ20,AQ21)</f>
        <v>NICOLAS Adrien</v>
      </c>
    </row>
    <row r="7" spans="1:48" ht="16.5" thickBot="1" x14ac:dyDescent="0.3">
      <c r="A7" s="24">
        <v>3</v>
      </c>
      <c r="B7" s="37"/>
      <c r="C7" s="119">
        <f>L30</f>
        <v>3</v>
      </c>
      <c r="D7" s="87">
        <f>S30</f>
        <v>5</v>
      </c>
      <c r="E7" s="87">
        <f>Z33</f>
        <v>4</v>
      </c>
      <c r="F7" s="87">
        <f>F6</f>
        <v>2</v>
      </c>
      <c r="G7" s="88">
        <f t="shared" ref="G7:G36" si="1">$AN$20</f>
        <v>1</v>
      </c>
      <c r="H7" s="89" t="s">
        <v>39</v>
      </c>
      <c r="I7" s="90">
        <f t="shared" si="0"/>
        <v>3</v>
      </c>
      <c r="K7" s="144"/>
      <c r="L7" s="35">
        <f>L6</f>
        <v>12</v>
      </c>
      <c r="M7" s="34" t="s">
        <v>5</v>
      </c>
      <c r="N7" s="2" t="str">
        <f>IF(OR(A42&gt;0,A43&gt;0,A44&gt;0,A45&gt;0)," ",12)</f>
        <v xml:space="preserve"> </v>
      </c>
      <c r="O7" s="2" t="str">
        <f>IF(OR(A42&gt;0,A43&gt;0,A44&gt;0,A45&gt;0)," ",B16)</f>
        <v xml:space="preserve"> </v>
      </c>
      <c r="P7" s="61"/>
      <c r="Q7" s="101" t="str">
        <f>IF(P7&gt;0,IF(P7&gt;P6,"G"," ")," ")</f>
        <v xml:space="preserve"> </v>
      </c>
      <c r="R7" s="55"/>
      <c r="S7" s="35">
        <f>S6</f>
        <v>3</v>
      </c>
      <c r="T7" s="34" t="s">
        <v>5</v>
      </c>
      <c r="U7" s="2" t="str">
        <f>IF($A$42&gt;0,A9,IF(Q9="G",N9,N8))</f>
        <v xml:space="preserve"> </v>
      </c>
      <c r="V7" s="2" t="str">
        <f>IF($A$42&gt;0,B9,IF(Q9="G",O9,O8))</f>
        <v xml:space="preserve"> </v>
      </c>
      <c r="W7" s="61"/>
      <c r="X7" s="40" t="str">
        <f>IF(W7&gt;0,IF(W7&gt;W6,"G"," ")," ")</f>
        <v xml:space="preserve"> </v>
      </c>
      <c r="Y7" s="6"/>
      <c r="Z7" s="52"/>
      <c r="AA7" s="4"/>
      <c r="AB7" s="4"/>
      <c r="AC7" s="4"/>
      <c r="AD7" s="4"/>
      <c r="AE7" s="4"/>
      <c r="AF7" s="6"/>
      <c r="AG7" s="4"/>
      <c r="AH7" s="4"/>
      <c r="AI7" s="4"/>
      <c r="AJ7" s="4"/>
      <c r="AK7" s="4"/>
      <c r="AL7" s="4"/>
      <c r="AM7" s="4"/>
      <c r="AN7" s="16"/>
      <c r="AO7" s="4"/>
      <c r="AP7" s="18" t="str">
        <f>AV6</f>
        <v>NICOLAS Adrien</v>
      </c>
      <c r="AQ7" s="4"/>
      <c r="AR7" s="17"/>
      <c r="AS7" s="4"/>
      <c r="AT7" s="4">
        <v>2</v>
      </c>
      <c r="AU7" s="4">
        <f>IF(AS20="G",AP21,AP20)</f>
        <v>2</v>
      </c>
      <c r="AV7" s="17" t="str">
        <f>IF(AS20="G",AQ21,AQ20)</f>
        <v>Bye</v>
      </c>
    </row>
    <row r="8" spans="1:48" ht="16.5" thickBot="1" x14ac:dyDescent="0.3">
      <c r="A8" s="24">
        <v>4</v>
      </c>
      <c r="B8" s="37"/>
      <c r="C8" s="118">
        <f>L13</f>
        <v>4</v>
      </c>
      <c r="D8" s="82">
        <f>S10</f>
        <v>4</v>
      </c>
      <c r="E8" s="82">
        <f>Z9</f>
        <v>2</v>
      </c>
      <c r="F8" s="82">
        <f>F5</f>
        <v>1</v>
      </c>
      <c r="G8" s="52">
        <f t="shared" si="1"/>
        <v>1</v>
      </c>
      <c r="H8" s="18" t="s">
        <v>39</v>
      </c>
      <c r="I8" s="17">
        <f t="shared" si="0"/>
        <v>3</v>
      </c>
      <c r="K8" s="144"/>
      <c r="L8" s="49">
        <f>L12+1</f>
        <v>5</v>
      </c>
      <c r="M8" s="50" t="s">
        <v>4</v>
      </c>
      <c r="N8" s="4" t="str">
        <f>IF(OR(A42&gt;0,A43&gt;0,A44&gt;0,A45&gt;0)," ",28)</f>
        <v xml:space="preserve"> </v>
      </c>
      <c r="O8" s="4" t="str">
        <f>IF(OR(A42&gt;0,A43&gt;0,A44&gt;0,A45&gt;0)," ",B32)</f>
        <v xml:space="preserve"> </v>
      </c>
      <c r="P8" s="58"/>
      <c r="Q8" s="102" t="str">
        <f>IF(P8&gt;0,IF(P8&gt;P9,"G"," ")," ")</f>
        <v xml:space="preserve"> </v>
      </c>
      <c r="R8" s="55"/>
      <c r="S8" s="4"/>
      <c r="T8" s="4"/>
      <c r="U8" s="4"/>
      <c r="V8" s="4"/>
      <c r="W8" s="4"/>
      <c r="X8" s="18"/>
      <c r="Y8" s="6"/>
      <c r="Z8" s="52"/>
      <c r="AA8" s="4"/>
      <c r="AB8" s="4"/>
      <c r="AC8" s="4"/>
      <c r="AD8" s="4"/>
      <c r="AE8" s="18"/>
      <c r="AF8" s="6"/>
      <c r="AG8" s="4"/>
      <c r="AH8" s="4"/>
      <c r="AI8" s="4"/>
      <c r="AJ8" s="4"/>
      <c r="AK8" s="4"/>
      <c r="AL8" s="4"/>
      <c r="AM8" s="4"/>
      <c r="AN8" s="16"/>
      <c r="AO8" s="19" t="str">
        <f>AV7</f>
        <v>Bye</v>
      </c>
      <c r="AP8" s="146">
        <v>1</v>
      </c>
      <c r="AQ8" s="4"/>
      <c r="AR8" s="17"/>
      <c r="AS8" s="4"/>
      <c r="AT8" s="4">
        <v>3</v>
      </c>
      <c r="AU8" s="4" t="str">
        <f>IF(AS23="G",AP23,AP24)</f>
        <v xml:space="preserve"> </v>
      </c>
      <c r="AV8" s="17" t="str">
        <f>IF(AS23="G",AQ23,AQ24)</f>
        <v xml:space="preserve"> </v>
      </c>
    </row>
    <row r="9" spans="1:48" ht="16.5" thickBot="1" x14ac:dyDescent="0.3">
      <c r="A9" s="24">
        <v>5</v>
      </c>
      <c r="B9" s="37"/>
      <c r="C9" s="119">
        <f>L9</f>
        <v>5</v>
      </c>
      <c r="D9" s="87">
        <f>S6</f>
        <v>3</v>
      </c>
      <c r="E9" s="87">
        <f>E8</f>
        <v>2</v>
      </c>
      <c r="F9" s="87">
        <f>F8</f>
        <v>1</v>
      </c>
      <c r="G9" s="88">
        <f t="shared" si="1"/>
        <v>1</v>
      </c>
      <c r="H9" s="89" t="s">
        <v>39</v>
      </c>
      <c r="I9" s="90">
        <f t="shared" si="0"/>
        <v>3</v>
      </c>
      <c r="K9" s="145"/>
      <c r="L9" s="35">
        <f>L8</f>
        <v>5</v>
      </c>
      <c r="M9" s="34" t="s">
        <v>5</v>
      </c>
      <c r="N9" s="2" t="str">
        <f>IF(OR(A42&gt;0,A43&gt;0,A44&gt;0,A45&gt;0)," ",5)</f>
        <v xml:space="preserve"> </v>
      </c>
      <c r="O9" s="2" t="str">
        <f>IF(OR(A42&gt;0,A43&gt;0,A44&gt;0,A45&gt;0)," ",B9)</f>
        <v xml:space="preserve"> </v>
      </c>
      <c r="P9" s="61"/>
      <c r="Q9" s="101" t="str">
        <f>IF(P9&gt;0,IF(P9&gt;P8,"G"," ")," ")</f>
        <v xml:space="preserve"> </v>
      </c>
      <c r="R9" s="56"/>
      <c r="S9" s="2"/>
      <c r="T9" s="2"/>
      <c r="U9" s="2"/>
      <c r="V9" s="2"/>
      <c r="W9" s="2"/>
      <c r="X9" s="2"/>
      <c r="Y9" s="7"/>
      <c r="Z9" s="27">
        <f>Z17+1</f>
        <v>2</v>
      </c>
      <c r="AA9" s="50" t="s">
        <v>4</v>
      </c>
      <c r="AB9" s="1" t="str">
        <f>IF(A43&gt;0,A9,IF(X6="G",U6,U7))</f>
        <v xml:space="preserve"> </v>
      </c>
      <c r="AC9" s="1" t="str">
        <f>IF(A43&gt;0,B9,IF(X6="G",V6,V7))</f>
        <v xml:space="preserve"> </v>
      </c>
      <c r="AD9" s="60"/>
      <c r="AE9" s="41" t="str">
        <f>IF(AD9&gt;0,IF(AD9&gt;AD10,"G"," ")," ")</f>
        <v xml:space="preserve"> </v>
      </c>
      <c r="AF9" s="6"/>
      <c r="AG9" s="4"/>
      <c r="AH9" s="4"/>
      <c r="AI9" s="4"/>
      <c r="AJ9" s="4"/>
      <c r="AK9" s="4"/>
      <c r="AL9" s="4"/>
      <c r="AM9" s="4"/>
      <c r="AN9" s="16"/>
      <c r="AO9" s="146">
        <v>2</v>
      </c>
      <c r="AP9" s="147"/>
      <c r="AQ9" s="4" t="str">
        <f>AV8</f>
        <v xml:space="preserve"> </v>
      </c>
      <c r="AR9" s="17"/>
      <c r="AS9" s="4"/>
      <c r="AT9" s="4">
        <v>4</v>
      </c>
      <c r="AU9" s="4" t="str">
        <f>IF(AS23="G",AP24,AP23)</f>
        <v xml:space="preserve"> </v>
      </c>
      <c r="AV9" s="17" t="str">
        <f>IF(AS23="G",AQ24,AQ23)</f>
        <v xml:space="preserve"> </v>
      </c>
    </row>
    <row r="10" spans="1:48" ht="16.5" thickBot="1" x14ac:dyDescent="0.3">
      <c r="A10" s="24">
        <v>6</v>
      </c>
      <c r="B10" s="37"/>
      <c r="C10" s="118">
        <f>L34</f>
        <v>6</v>
      </c>
      <c r="D10" s="82">
        <f>S34</f>
        <v>6</v>
      </c>
      <c r="E10" s="82">
        <f>E7</f>
        <v>4</v>
      </c>
      <c r="F10" s="82">
        <f>F7</f>
        <v>2</v>
      </c>
      <c r="G10" s="52">
        <f t="shared" si="1"/>
        <v>1</v>
      </c>
      <c r="H10" s="18" t="s">
        <v>39</v>
      </c>
      <c r="I10" s="17">
        <f t="shared" si="0"/>
        <v>3</v>
      </c>
      <c r="K10" s="149" t="s">
        <v>18</v>
      </c>
      <c r="L10" s="49">
        <f>L7+1</f>
        <v>13</v>
      </c>
      <c r="M10" s="50" t="s">
        <v>4</v>
      </c>
      <c r="N10" s="4" t="str">
        <f>IF(OR(A42&gt;0,A43&gt;0,A44&gt;0,A45&gt;0)," ",20)</f>
        <v xml:space="preserve"> </v>
      </c>
      <c r="O10" s="4" t="str">
        <f>IF(OR(A42&gt;0,A43&gt;0,A44&gt;0,A45&gt;0)," ",B24)</f>
        <v xml:space="preserve"> </v>
      </c>
      <c r="P10" s="58"/>
      <c r="Q10" s="102" t="str">
        <f>IF(P10&gt;0,IF(P10&gt;P11,"G"," ")," ")</f>
        <v xml:space="preserve"> </v>
      </c>
      <c r="R10" s="54"/>
      <c r="S10" s="49">
        <f>S6+1</f>
        <v>4</v>
      </c>
      <c r="T10" s="50" t="s">
        <v>4</v>
      </c>
      <c r="U10" s="1" t="str">
        <f>IF($A$42&gt;0,A17,IF(Q10="G",N10,N11))</f>
        <v xml:space="preserve"> </v>
      </c>
      <c r="V10" s="1" t="str">
        <f>IF($A$42&gt;0,B17,IF(Q10="G",O10,O11))</f>
        <v xml:space="preserve"> </v>
      </c>
      <c r="W10" s="60"/>
      <c r="X10" s="41" t="str">
        <f>IF(W10&gt;0,IF(W10&gt;W11,"G"," ")," ")</f>
        <v xml:space="preserve"> </v>
      </c>
      <c r="Y10" s="5"/>
      <c r="Z10" s="26">
        <f>Z9</f>
        <v>2</v>
      </c>
      <c r="AA10" s="34" t="s">
        <v>5</v>
      </c>
      <c r="AB10" s="2" t="str">
        <f>IF(A43&gt;0,A8,IF(X10="G",U10,U11))</f>
        <v xml:space="preserve"> </v>
      </c>
      <c r="AC10" s="2" t="str">
        <f>IF(A43&gt;0,B8,IF(X10="G",V10,V11))</f>
        <v xml:space="preserve"> </v>
      </c>
      <c r="AD10" s="61"/>
      <c r="AE10" s="40" t="str">
        <f>IF(AD10&gt;0,IF(AD10&gt;AD9,"G"," ")," ")</f>
        <v xml:space="preserve"> </v>
      </c>
      <c r="AF10" s="6"/>
      <c r="AG10" s="4"/>
      <c r="AH10" s="4"/>
      <c r="AI10" s="4"/>
      <c r="AJ10" s="4"/>
      <c r="AK10" s="4"/>
      <c r="AL10" s="4"/>
      <c r="AM10" s="4"/>
      <c r="AN10" s="16"/>
      <c r="AO10" s="148"/>
      <c r="AP10" s="148"/>
      <c r="AQ10" s="11">
        <v>3</v>
      </c>
      <c r="AR10" s="17"/>
      <c r="AS10" s="4"/>
      <c r="AT10" s="4">
        <v>5</v>
      </c>
      <c r="AU10" s="4" t="str">
        <f>IF(AE10="G",AB9,AB10)</f>
        <v xml:space="preserve"> </v>
      </c>
      <c r="AV10" s="17" t="str">
        <f>IF(AE10="G",AC9,AC10)</f>
        <v xml:space="preserve"> </v>
      </c>
    </row>
    <row r="11" spans="1:48" ht="16.5" thickBot="1" x14ac:dyDescent="0.3">
      <c r="A11" s="24">
        <v>7</v>
      </c>
      <c r="B11" s="37"/>
      <c r="C11" s="119">
        <f>L26</f>
        <v>7</v>
      </c>
      <c r="D11" s="87">
        <f>S26</f>
        <v>7</v>
      </c>
      <c r="E11" s="87">
        <f>E6</f>
        <v>3</v>
      </c>
      <c r="F11" s="87">
        <f>F10</f>
        <v>2</v>
      </c>
      <c r="G11" s="88">
        <f t="shared" si="1"/>
        <v>1</v>
      </c>
      <c r="H11" s="89" t="s">
        <v>39</v>
      </c>
      <c r="I11" s="90">
        <f t="shared" si="0"/>
        <v>3</v>
      </c>
      <c r="K11" s="144"/>
      <c r="L11" s="35">
        <f>L10</f>
        <v>13</v>
      </c>
      <c r="M11" s="34" t="s">
        <v>5</v>
      </c>
      <c r="N11" s="2" t="str">
        <f>IF(OR(A42&gt;0,A43&gt;0,A44&gt;0,A45&gt;0)," ",13)</f>
        <v xml:space="preserve"> </v>
      </c>
      <c r="O11" s="2" t="str">
        <f>IF(OR(A42&gt;0,A43&gt;0,A44&gt;0,A45&gt;0)," ",B17)</f>
        <v xml:space="preserve"> </v>
      </c>
      <c r="P11" s="61"/>
      <c r="Q11" s="101" t="str">
        <f>IF(P11&gt;0,IF(P11&gt;P10,"G"," ")," ")</f>
        <v xml:space="preserve"> </v>
      </c>
      <c r="R11" s="55"/>
      <c r="S11" s="35">
        <f>S10</f>
        <v>4</v>
      </c>
      <c r="T11" s="34" t="s">
        <v>5</v>
      </c>
      <c r="U11" s="2" t="str">
        <f>IF($A$42&gt;0,A8,IF(Q13="G",N13,N12))</f>
        <v xml:space="preserve"> </v>
      </c>
      <c r="V11" s="2" t="str">
        <f>IF($A$42&gt;0,B8,IF(Q13="G",O13,O12))</f>
        <v xml:space="preserve"> </v>
      </c>
      <c r="W11" s="61"/>
      <c r="X11" s="40" t="str">
        <f>IF(W11&gt;0,IF(W11&gt;W10,"G"," ")," ")</f>
        <v xml:space="preserve"> </v>
      </c>
      <c r="Y11" s="6"/>
      <c r="Z11" s="52"/>
      <c r="AA11" s="4"/>
      <c r="AB11" s="4"/>
      <c r="AC11" s="4"/>
      <c r="AD11" s="4"/>
      <c r="AE11" s="18"/>
      <c r="AF11" s="6"/>
      <c r="AG11" s="137" t="s">
        <v>40</v>
      </c>
      <c r="AH11" s="137"/>
      <c r="AI11" s="137"/>
      <c r="AJ11" s="137"/>
      <c r="AK11" s="137"/>
      <c r="AL11" s="137"/>
      <c r="AM11" s="4"/>
      <c r="AN11" s="20"/>
      <c r="AO11" s="21"/>
      <c r="AP11" s="21"/>
      <c r="AQ11" s="21"/>
      <c r="AR11" s="22"/>
      <c r="AS11" s="4"/>
      <c r="AT11" s="4">
        <v>6</v>
      </c>
      <c r="AU11" s="4" t="str">
        <f>IF(AE33="G",AB34,AB33)</f>
        <v xml:space="preserve"> </v>
      </c>
      <c r="AV11" s="17" t="str">
        <f>IF(AE33="G",AC34,AC33)</f>
        <v xml:space="preserve"> </v>
      </c>
    </row>
    <row r="12" spans="1:48" ht="16.5" thickBot="1" x14ac:dyDescent="0.3">
      <c r="A12" s="24">
        <v>8</v>
      </c>
      <c r="B12" s="37"/>
      <c r="C12" s="118">
        <f>L17</f>
        <v>8</v>
      </c>
      <c r="D12" s="82">
        <f>S14</f>
        <v>2</v>
      </c>
      <c r="E12" s="82">
        <f>E5</f>
        <v>1</v>
      </c>
      <c r="F12" s="82">
        <f>F11</f>
        <v>2</v>
      </c>
      <c r="G12" s="52">
        <f t="shared" si="1"/>
        <v>1</v>
      </c>
      <c r="H12" s="18" t="s">
        <v>39</v>
      </c>
      <c r="I12" s="17">
        <f t="shared" si="0"/>
        <v>3</v>
      </c>
      <c r="K12" s="144"/>
      <c r="L12" s="49">
        <f>L31+1</f>
        <v>4</v>
      </c>
      <c r="M12" s="50" t="s">
        <v>4</v>
      </c>
      <c r="N12" s="4" t="str">
        <f>IF(OR(A42&gt;0,A43&gt;0,A44&gt;0,A45&gt;0)," ",29)</f>
        <v xml:space="preserve"> </v>
      </c>
      <c r="O12" s="4" t="str">
        <f>IF(OR(A42&gt;0,A43&gt;0,A44&gt;0,A45&gt;0)," ",B33)</f>
        <v xml:space="preserve"> </v>
      </c>
      <c r="P12" s="58"/>
      <c r="Q12" s="102" t="str">
        <f>IF(P12&gt;0,IF(P12&gt;P13,"G"," ")," ")</f>
        <v xml:space="preserve"> </v>
      </c>
      <c r="R12" s="55"/>
      <c r="S12" s="4"/>
      <c r="T12" s="4"/>
      <c r="U12" s="4"/>
      <c r="V12" s="4"/>
      <c r="W12" s="4"/>
      <c r="X12" s="18"/>
      <c r="Y12" s="6"/>
      <c r="Z12" s="52"/>
      <c r="AA12" s="4"/>
      <c r="AB12" s="4"/>
      <c r="AC12" s="4"/>
      <c r="AD12" s="4"/>
      <c r="AE12" s="18"/>
      <c r="AF12" s="4"/>
      <c r="AG12" s="8" t="s">
        <v>6</v>
      </c>
      <c r="AH12" s="9"/>
      <c r="AI12" s="9" t="s">
        <v>1</v>
      </c>
      <c r="AJ12" s="9" t="s">
        <v>0</v>
      </c>
      <c r="AK12" s="9" t="s">
        <v>31</v>
      </c>
      <c r="AL12" s="10" t="s">
        <v>3</v>
      </c>
      <c r="AM12" s="4"/>
      <c r="AN12" s="4"/>
      <c r="AO12" s="4"/>
      <c r="AP12" s="4"/>
      <c r="AQ12" s="4"/>
      <c r="AR12" s="4"/>
      <c r="AS12" s="4"/>
      <c r="AT12" s="4">
        <v>7</v>
      </c>
      <c r="AU12" s="4" t="str">
        <f>IF(AE25="G",AB26,AB25)</f>
        <v xml:space="preserve"> </v>
      </c>
      <c r="AV12" s="17" t="str">
        <f>IF(AE25="G",AC26,AC25)</f>
        <v xml:space="preserve"> </v>
      </c>
    </row>
    <row r="13" spans="1:48" x14ac:dyDescent="0.25">
      <c r="A13" s="24">
        <v>9</v>
      </c>
      <c r="B13" s="37"/>
      <c r="C13" s="119">
        <f>L15</f>
        <v>9</v>
      </c>
      <c r="D13" s="87">
        <f>D12</f>
        <v>2</v>
      </c>
      <c r="E13" s="87">
        <f>E12</f>
        <v>1</v>
      </c>
      <c r="F13" s="87">
        <f>F12</f>
        <v>2</v>
      </c>
      <c r="G13" s="88">
        <f t="shared" si="1"/>
        <v>1</v>
      </c>
      <c r="H13" s="89" t="s">
        <v>39</v>
      </c>
      <c r="I13" s="90">
        <f t="shared" si="0"/>
        <v>3</v>
      </c>
      <c r="K13" s="145"/>
      <c r="L13" s="35">
        <f>L12</f>
        <v>4</v>
      </c>
      <c r="M13" s="34" t="s">
        <v>5</v>
      </c>
      <c r="N13" s="2" t="str">
        <f>IF(OR(A42&gt;0,A43&gt;0,A44&gt;0,A45&gt;0)," ",4)</f>
        <v xml:space="preserve"> </v>
      </c>
      <c r="O13" s="2" t="str">
        <f>IF(OR(A42&gt;0,A43&gt;0,A44&gt;0,A45&gt;0)," ",B8)</f>
        <v xml:space="preserve"> </v>
      </c>
      <c r="P13" s="61"/>
      <c r="Q13" s="101" t="str">
        <f>IF(P13&gt;0,IF(P13&gt;P12,"G"," ")," ")</f>
        <v xml:space="preserve"> </v>
      </c>
      <c r="R13" s="56"/>
      <c r="S13" s="2"/>
      <c r="T13" s="2"/>
      <c r="U13" s="2"/>
      <c r="V13" s="2"/>
      <c r="W13" s="2"/>
      <c r="X13" s="31"/>
      <c r="Y13" s="7"/>
      <c r="Z13" s="53"/>
      <c r="AA13" s="2"/>
      <c r="AB13" s="2"/>
      <c r="AC13" s="2"/>
      <c r="AD13" s="2"/>
      <c r="AE13" s="31"/>
      <c r="AF13" s="7"/>
      <c r="AG13" s="33">
        <f>IF(C44&gt;0,C44,Z17)</f>
        <v>1</v>
      </c>
      <c r="AH13" s="77" t="s">
        <v>4</v>
      </c>
      <c r="AI13" s="4" t="str">
        <f>IF(A44&gt;0,A8,IF(AE10="G",AB10,AB9))</f>
        <v xml:space="preserve"> </v>
      </c>
      <c r="AJ13" s="4" t="str">
        <f>IF(A44&gt;0,B8,IF(AE10="G",AC10,AC9))</f>
        <v xml:space="preserve"> </v>
      </c>
      <c r="AK13" s="58"/>
      <c r="AL13" s="39" t="str">
        <f>IF(AK13&gt;0,IF(AK13&gt;AK14,"G"," ")," ")</f>
        <v xml:space="preserve"> </v>
      </c>
      <c r="AM13" s="4"/>
      <c r="AN13" s="4"/>
      <c r="AO13" s="4"/>
      <c r="AP13" s="4"/>
      <c r="AQ13" s="4"/>
      <c r="AR13" s="4"/>
      <c r="AS13" s="4"/>
      <c r="AT13" s="4">
        <v>8</v>
      </c>
      <c r="AU13" s="4" t="str">
        <f>IF(AE18="G",AB17,AB18)</f>
        <v xml:space="preserve"> </v>
      </c>
      <c r="AV13" s="17" t="str">
        <f>IF(AE18="G",AC17,AC18)</f>
        <v xml:space="preserve"> </v>
      </c>
    </row>
    <row r="14" spans="1:48" x14ac:dyDescent="0.25">
      <c r="A14" s="24">
        <v>10</v>
      </c>
      <c r="B14" s="37"/>
      <c r="C14" s="118">
        <f>L28</f>
        <v>10</v>
      </c>
      <c r="D14" s="82">
        <f>D11</f>
        <v>7</v>
      </c>
      <c r="E14" s="82">
        <f>E11</f>
        <v>3</v>
      </c>
      <c r="F14" s="82">
        <f>F13</f>
        <v>2</v>
      </c>
      <c r="G14" s="52">
        <f t="shared" si="1"/>
        <v>1</v>
      </c>
      <c r="H14" s="18" t="s">
        <v>39</v>
      </c>
      <c r="I14" s="17">
        <f t="shared" si="0"/>
        <v>3</v>
      </c>
      <c r="K14" s="134" t="s">
        <v>19</v>
      </c>
      <c r="L14" s="49">
        <f>L17+1</f>
        <v>9</v>
      </c>
      <c r="M14" s="50" t="s">
        <v>4</v>
      </c>
      <c r="N14" s="4" t="str">
        <f>IF(OR(A42&gt;0,A43&gt;0,A44&gt;0,A45&gt;0)," ",24)</f>
        <v xml:space="preserve"> </v>
      </c>
      <c r="O14" s="4" t="str">
        <f>IF(OR(A42&gt;0,A43&gt;0,A44&gt;0,A45&gt;0)," ",B28)</f>
        <v xml:space="preserve"> </v>
      </c>
      <c r="P14" s="62"/>
      <c r="Q14" s="103" t="str">
        <f>IF(P14&gt;0,IF(P14&gt;P15,"G"," ")," ")</f>
        <v xml:space="preserve"> </v>
      </c>
      <c r="R14" s="54"/>
      <c r="S14" s="49">
        <f>S18+1</f>
        <v>2</v>
      </c>
      <c r="T14" s="50" t="s">
        <v>4</v>
      </c>
      <c r="U14" s="1" t="str">
        <f>IF($A$42&gt;0,A13,IF(Q14="G",N14,N15))</f>
        <v xml:space="preserve"> </v>
      </c>
      <c r="V14" s="1" t="str">
        <f>IF($A$42&gt;0,B13,IF(Q14="G",O14,O15))</f>
        <v xml:space="preserve"> </v>
      </c>
      <c r="W14" s="62"/>
      <c r="X14" s="42" t="str">
        <f>IF(W14&gt;0,IF(W14&gt;W15,"G"," ")," ")</f>
        <v xml:space="preserve"> </v>
      </c>
      <c r="Y14" s="5"/>
      <c r="Z14" s="4"/>
      <c r="AA14" s="4"/>
      <c r="AB14" s="4"/>
      <c r="AC14" s="4"/>
      <c r="AD14" s="4"/>
      <c r="AE14" s="4"/>
      <c r="AF14" s="5"/>
      <c r="AG14" s="34">
        <f>AG13</f>
        <v>1</v>
      </c>
      <c r="AH14" s="78" t="s">
        <v>5</v>
      </c>
      <c r="AI14" s="2" t="str">
        <f>IF(A44&gt;0,A5,IF(AE18="G",AB18,AB17))</f>
        <v xml:space="preserve"> </v>
      </c>
      <c r="AJ14" s="2" t="str">
        <f>IF(A44&gt;0,B5,IF(AE18="G",AC18,AC17))</f>
        <v xml:space="preserve"> </v>
      </c>
      <c r="AK14" s="63"/>
      <c r="AL14" s="43" t="str">
        <f>IF(AK14&gt;0,IF(AK14&gt;AK13,"G"," ")," ")</f>
        <v xml:space="preserve"> </v>
      </c>
      <c r="AM14" s="4"/>
      <c r="AN14" s="4"/>
      <c r="AO14" s="4"/>
      <c r="AP14" s="4"/>
      <c r="AQ14" s="4"/>
      <c r="AR14" s="4"/>
      <c r="AS14" s="4"/>
      <c r="AT14" s="70">
        <v>9</v>
      </c>
      <c r="AU14" s="4" t="str">
        <f>IF(X15="G",U14,U15)</f>
        <v xml:space="preserve"> </v>
      </c>
      <c r="AV14" s="17" t="str">
        <f>IF(X15="G",V14,V15)</f>
        <v xml:space="preserve"> </v>
      </c>
    </row>
    <row r="15" spans="1:48" x14ac:dyDescent="0.25">
      <c r="A15" s="24">
        <v>11</v>
      </c>
      <c r="B15" s="37"/>
      <c r="C15" s="119">
        <f>L36</f>
        <v>11</v>
      </c>
      <c r="D15" s="87">
        <f>D10</f>
        <v>6</v>
      </c>
      <c r="E15" s="87">
        <f>E10</f>
        <v>4</v>
      </c>
      <c r="F15" s="87">
        <f>F14</f>
        <v>2</v>
      </c>
      <c r="G15" s="88">
        <f t="shared" si="1"/>
        <v>1</v>
      </c>
      <c r="H15" s="89" t="s">
        <v>39</v>
      </c>
      <c r="I15" s="90">
        <f t="shared" si="0"/>
        <v>3</v>
      </c>
      <c r="K15" s="135"/>
      <c r="L15" s="35">
        <f>L14</f>
        <v>9</v>
      </c>
      <c r="M15" s="34" t="s">
        <v>5</v>
      </c>
      <c r="N15" s="2" t="str">
        <f>IF(OR(A42&gt;0,A43&gt;0,A44&gt;0,A45&gt;0)," ",9)</f>
        <v xml:space="preserve"> </v>
      </c>
      <c r="O15" s="2" t="str">
        <f>IF(OR(A42&gt;0,A43&gt;0,A44&gt;0,A45&gt;0)," ",B13)</f>
        <v xml:space="preserve"> </v>
      </c>
      <c r="P15" s="63"/>
      <c r="Q15" s="104" t="str">
        <f>IF(P15&gt;0,IF(P15&gt;P14,"G"," ")," ")</f>
        <v xml:space="preserve"> </v>
      </c>
      <c r="R15" s="55"/>
      <c r="S15" s="35">
        <f>S14</f>
        <v>2</v>
      </c>
      <c r="T15" s="34" t="s">
        <v>5</v>
      </c>
      <c r="U15" s="2" t="str">
        <f>IF($A$42&gt;0,A12,IF(Q17="G",N17,N16))</f>
        <v xml:space="preserve"> </v>
      </c>
      <c r="V15" s="2" t="str">
        <f>IF($A$42&gt;0,B12,IF(Q17="G",O17,O16))</f>
        <v xml:space="preserve"> </v>
      </c>
      <c r="W15" s="63"/>
      <c r="X15" s="43" t="str">
        <f>IF(W15&gt;0,IF(W15&gt;W14,"G"," ")," ")</f>
        <v xml:space="preserve"> </v>
      </c>
      <c r="Y15" s="6"/>
      <c r="Z15" s="4"/>
      <c r="AA15" s="4"/>
      <c r="AB15" s="4"/>
      <c r="AC15" s="4"/>
      <c r="AD15" s="4"/>
      <c r="AE15" s="4"/>
      <c r="AF15" s="6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0">
        <f t="shared" ref="AT15:AT21" si="2">AT14</f>
        <v>9</v>
      </c>
      <c r="AU15" s="4" t="str">
        <f>IF(X26="G",U27,U26)</f>
        <v xml:space="preserve"> </v>
      </c>
      <c r="AV15" s="17" t="str">
        <f>IF(X26="G",V27,V26)</f>
        <v xml:space="preserve"> </v>
      </c>
    </row>
    <row r="16" spans="1:48" x14ac:dyDescent="0.25">
      <c r="A16" s="24">
        <v>12</v>
      </c>
      <c r="B16" s="37"/>
      <c r="C16" s="118">
        <f>L7</f>
        <v>12</v>
      </c>
      <c r="D16" s="82">
        <f>D9</f>
        <v>3</v>
      </c>
      <c r="E16" s="82">
        <f>E9</f>
        <v>2</v>
      </c>
      <c r="F16" s="82">
        <f>F9</f>
        <v>1</v>
      </c>
      <c r="G16" s="52">
        <f t="shared" si="1"/>
        <v>1</v>
      </c>
      <c r="H16" s="18" t="s">
        <v>39</v>
      </c>
      <c r="I16" s="17">
        <f t="shared" si="0"/>
        <v>3</v>
      </c>
      <c r="K16" s="135"/>
      <c r="L16" s="49">
        <f>L27+1</f>
        <v>8</v>
      </c>
      <c r="M16" s="50" t="s">
        <v>4</v>
      </c>
      <c r="N16" s="4" t="str">
        <f>IF(OR(A42&gt;0,A43&gt;0,A44&gt;0,A45&gt;0)," ",25)</f>
        <v xml:space="preserve"> </v>
      </c>
      <c r="O16" s="4" t="str">
        <f>IF(OR(A42&gt;0,A43&gt;0,A44&gt;0,A45&gt;0)," ",B29)</f>
        <v xml:space="preserve"> </v>
      </c>
      <c r="P16" s="62"/>
      <c r="Q16" s="103" t="str">
        <f>IF(P16&gt;0,IF(P16&gt;P17,"G"," ")," ")</f>
        <v xml:space="preserve"> </v>
      </c>
      <c r="R16" s="55"/>
      <c r="S16" s="4"/>
      <c r="T16" s="4"/>
      <c r="U16" s="4"/>
      <c r="V16" s="4"/>
      <c r="W16" s="4"/>
      <c r="X16" s="18"/>
      <c r="Y16" s="6"/>
      <c r="Z16" s="4"/>
      <c r="AA16" s="4"/>
      <c r="AB16" s="4"/>
      <c r="AC16" s="4"/>
      <c r="AD16" s="4"/>
      <c r="AE16" s="4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0">
        <f t="shared" si="2"/>
        <v>9</v>
      </c>
      <c r="AU16" s="4" t="str">
        <f>IF(X35="G",U34,U35)</f>
        <v xml:space="preserve"> </v>
      </c>
      <c r="AV16" s="17" t="str">
        <f>IF(X35="G",V34,V35)</f>
        <v xml:space="preserve"> </v>
      </c>
    </row>
    <row r="17" spans="1:48" x14ac:dyDescent="0.25">
      <c r="A17" s="24">
        <v>13</v>
      </c>
      <c r="B17" s="37"/>
      <c r="C17" s="119">
        <f>L11</f>
        <v>13</v>
      </c>
      <c r="D17" s="87">
        <f>D8</f>
        <v>4</v>
      </c>
      <c r="E17" s="87">
        <f>E9</f>
        <v>2</v>
      </c>
      <c r="F17" s="87">
        <f>F16</f>
        <v>1</v>
      </c>
      <c r="G17" s="88">
        <f t="shared" si="1"/>
        <v>1</v>
      </c>
      <c r="H17" s="89" t="s">
        <v>39</v>
      </c>
      <c r="I17" s="90">
        <f t="shared" si="0"/>
        <v>3</v>
      </c>
      <c r="K17" s="136"/>
      <c r="L17" s="35">
        <f>L16</f>
        <v>8</v>
      </c>
      <c r="M17" s="34" t="s">
        <v>5</v>
      </c>
      <c r="N17" s="2" t="str">
        <f>IF(OR(A42&gt;0,A43&gt;0,A44&gt;0,A45&gt;0)," ",8)</f>
        <v xml:space="preserve"> </v>
      </c>
      <c r="O17" s="2" t="str">
        <f>IF(OR(A42&gt;0,A43&gt;0,A44&gt;0,A45&gt;0)," ",B12)</f>
        <v xml:space="preserve"> </v>
      </c>
      <c r="P17" s="63"/>
      <c r="Q17" s="104" t="str">
        <f>IF(P17&gt;0,IF(P17&gt;P16,"G"," ")," ")</f>
        <v xml:space="preserve"> </v>
      </c>
      <c r="R17" s="56"/>
      <c r="S17" s="2"/>
      <c r="T17" s="2"/>
      <c r="U17" s="2"/>
      <c r="V17" s="2"/>
      <c r="W17" s="2"/>
      <c r="X17" s="2"/>
      <c r="Y17" s="7"/>
      <c r="Z17" s="50">
        <f>IF(C43&gt;0,C43,S18)</f>
        <v>1</v>
      </c>
      <c r="AA17" s="50" t="s">
        <v>4</v>
      </c>
      <c r="AB17" s="1" t="str">
        <f>IF(A43&gt;0,A12,IF(X15="G",U15,U14))</f>
        <v xml:space="preserve"> </v>
      </c>
      <c r="AC17" s="1" t="str">
        <f>IF(A43&gt;0,B12,IF(X15="G",V15,V14))</f>
        <v xml:space="preserve"> </v>
      </c>
      <c r="AD17" s="62"/>
      <c r="AE17" s="42" t="str">
        <f>IF(AD17&gt;0,IF(AD17&gt;AD18,"G"," ")," ")</f>
        <v xml:space="preserve"> </v>
      </c>
      <c r="AF17" s="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0">
        <f t="shared" si="2"/>
        <v>9</v>
      </c>
      <c r="AU17" s="4" t="str">
        <f>IF(X6="g",U7,U6)</f>
        <v xml:space="preserve"> </v>
      </c>
      <c r="AV17" s="17" t="str">
        <f>IF(X6="g",V7,V6)</f>
        <v xml:space="preserve"> </v>
      </c>
    </row>
    <row r="18" spans="1:48" ht="16.5" thickBot="1" x14ac:dyDescent="0.3">
      <c r="A18" s="24">
        <v>14</v>
      </c>
      <c r="B18" s="37"/>
      <c r="C18" s="118">
        <f>L32</f>
        <v>14</v>
      </c>
      <c r="D18" s="82">
        <f>D7</f>
        <v>5</v>
      </c>
      <c r="E18" s="82">
        <f>E15</f>
        <v>4</v>
      </c>
      <c r="F18" s="82">
        <f>F15</f>
        <v>2</v>
      </c>
      <c r="G18" s="52">
        <f t="shared" si="1"/>
        <v>1</v>
      </c>
      <c r="H18" s="18" t="s">
        <v>39</v>
      </c>
      <c r="I18" s="17">
        <f t="shared" si="0"/>
        <v>3</v>
      </c>
      <c r="K18" s="134" t="s">
        <v>22</v>
      </c>
      <c r="L18" s="49">
        <f>L25+1</f>
        <v>16</v>
      </c>
      <c r="M18" s="50" t="s">
        <v>4</v>
      </c>
      <c r="N18" s="4" t="str">
        <f>IF(OR(A42&gt;0,A43&gt;0,A44&gt;0,A45&gt;0)," ",17)</f>
        <v xml:space="preserve"> </v>
      </c>
      <c r="O18" s="4" t="str">
        <f>IF(OR(A42&gt;0,A43&gt;0,A44&gt;0,A45&gt;0)," ",B21)</f>
        <v xml:space="preserve"> </v>
      </c>
      <c r="P18" s="62"/>
      <c r="Q18" s="103" t="str">
        <f>IF(P18&gt;0,IF(P18&gt;P19,"G"," ")," ")</f>
        <v xml:space="preserve"> </v>
      </c>
      <c r="R18" s="54"/>
      <c r="S18" s="49">
        <f>IF(C42&gt;0,C42,L20)</f>
        <v>1</v>
      </c>
      <c r="T18" s="50" t="s">
        <v>4</v>
      </c>
      <c r="U18" s="1" t="str">
        <f>IF($A$42&gt;0,A20,IF(Q18="G",N18,N19))</f>
        <v xml:space="preserve"> </v>
      </c>
      <c r="V18" s="1" t="str">
        <f>IF($A$42&gt;0,B20,IF(Q18="G",O18,O19))</f>
        <v xml:space="preserve"> </v>
      </c>
      <c r="W18" s="62"/>
      <c r="X18" s="42" t="str">
        <f>IF(W18&gt;0,IF(W18&gt;W19,"G"," ")," ")</f>
        <v xml:space="preserve"> </v>
      </c>
      <c r="Y18" s="5"/>
      <c r="Z18" s="34">
        <f>Z17</f>
        <v>1</v>
      </c>
      <c r="AA18" s="34" t="s">
        <v>5</v>
      </c>
      <c r="AB18" s="2" t="str">
        <f>IF(A43&gt;0,A5,IF(X18="G",U18,U19))</f>
        <v xml:space="preserve"> </v>
      </c>
      <c r="AC18" s="2" t="str">
        <f>IF(A43&gt;0,B5,IF(X18="G",V18,V19))</f>
        <v xml:space="preserve"> </v>
      </c>
      <c r="AD18" s="63"/>
      <c r="AE18" s="43" t="str">
        <f>IF(AD18&gt;0,IF(AD18&gt;AD17,"G"," ")," ")</f>
        <v xml:space="preserve"> </v>
      </c>
      <c r="AF18" s="6"/>
      <c r="AG18" s="4"/>
      <c r="AH18" s="4"/>
      <c r="AI18" s="4"/>
      <c r="AJ18" s="4"/>
      <c r="AK18" s="4"/>
      <c r="AL18" s="4"/>
      <c r="AM18" s="4"/>
      <c r="AN18" s="137" t="s">
        <v>40</v>
      </c>
      <c r="AO18" s="137"/>
      <c r="AP18" s="137"/>
      <c r="AQ18" s="137"/>
      <c r="AR18" s="137"/>
      <c r="AS18" s="137"/>
      <c r="AT18" s="70">
        <f t="shared" si="2"/>
        <v>9</v>
      </c>
      <c r="AU18" s="4" t="str">
        <f>IF(X10="g",U11,U10)</f>
        <v xml:space="preserve"> </v>
      </c>
      <c r="AV18" s="17" t="str">
        <f>IF(X10="g",V11,V10)</f>
        <v xml:space="preserve"> </v>
      </c>
    </row>
    <row r="19" spans="1:48" ht="16.5" thickBot="1" x14ac:dyDescent="0.3">
      <c r="A19" s="24">
        <v>15</v>
      </c>
      <c r="B19" s="37"/>
      <c r="C19" s="119">
        <f>L24</f>
        <v>15</v>
      </c>
      <c r="D19" s="87">
        <f>D6</f>
        <v>8</v>
      </c>
      <c r="E19" s="87">
        <f>E14</f>
        <v>3</v>
      </c>
      <c r="F19" s="87">
        <f>F18</f>
        <v>2</v>
      </c>
      <c r="G19" s="88">
        <f t="shared" si="1"/>
        <v>1</v>
      </c>
      <c r="H19" s="89" t="s">
        <v>39</v>
      </c>
      <c r="I19" s="90">
        <f t="shared" si="0"/>
        <v>3</v>
      </c>
      <c r="K19" s="135"/>
      <c r="L19" s="35">
        <f>L18</f>
        <v>16</v>
      </c>
      <c r="M19" s="34" t="s">
        <v>5</v>
      </c>
      <c r="N19" s="2" t="str">
        <f>IF(OR(A42&gt;0,A43&gt;0,A44&gt;0,A45&gt;0)," ",16)</f>
        <v xml:space="preserve"> </v>
      </c>
      <c r="O19" s="2" t="str">
        <f>IF(OR(A42&gt;0,A43&gt;0,A44&gt;0,A45&gt;0)," ",B20)</f>
        <v xml:space="preserve"> </v>
      </c>
      <c r="P19" s="63"/>
      <c r="Q19" s="104" t="str">
        <f>IF(P19&gt;0,IF(P19&gt;P18,"G"," ")," ")</f>
        <v xml:space="preserve"> </v>
      </c>
      <c r="R19" s="55"/>
      <c r="S19" s="35">
        <f>S18</f>
        <v>1</v>
      </c>
      <c r="T19" s="34" t="s">
        <v>5</v>
      </c>
      <c r="U19" s="2" t="str">
        <f>IF($A$42&gt;0,A5,IF(Q21="G",N21,N20))</f>
        <v xml:space="preserve"> </v>
      </c>
      <c r="V19" s="2" t="str">
        <f>IF($A$42&gt;0,B5,IF(Q21="G",O21,O20))</f>
        <v xml:space="preserve"> </v>
      </c>
      <c r="W19" s="63"/>
      <c r="X19" s="43" t="str">
        <f>IF(W19&gt;0,IF(W19&gt;W18,"G"," ")," ")</f>
        <v xml:space="preserve"> </v>
      </c>
      <c r="Y19" s="6"/>
      <c r="Z19" s="4"/>
      <c r="AA19" s="4"/>
      <c r="AB19" s="4"/>
      <c r="AC19" s="4"/>
      <c r="AD19" s="4"/>
      <c r="AE19" s="18"/>
      <c r="AF19" s="6"/>
      <c r="AG19" s="4"/>
      <c r="AH19" s="4"/>
      <c r="AI19" s="4"/>
      <c r="AJ19" s="4"/>
      <c r="AK19" s="4"/>
      <c r="AL19" s="4"/>
      <c r="AM19" s="4"/>
      <c r="AN19" s="138" t="s">
        <v>7</v>
      </c>
      <c r="AO19" s="139"/>
      <c r="AP19" s="9" t="s">
        <v>1</v>
      </c>
      <c r="AQ19" s="9" t="s">
        <v>0</v>
      </c>
      <c r="AR19" s="9" t="s">
        <v>31</v>
      </c>
      <c r="AS19" s="10"/>
      <c r="AT19" s="70">
        <f t="shared" si="2"/>
        <v>9</v>
      </c>
      <c r="AU19" s="4" t="str">
        <f>IF(X30="g",U31,U30)</f>
        <v xml:space="preserve"> </v>
      </c>
      <c r="AV19" s="17" t="str">
        <f>IF(X30="g",V31,V30)</f>
        <v xml:space="preserve"> </v>
      </c>
    </row>
    <row r="20" spans="1:48" x14ac:dyDescent="0.25">
      <c r="A20" s="24">
        <v>16</v>
      </c>
      <c r="B20" s="73"/>
      <c r="C20" s="118">
        <f>L19</f>
        <v>16</v>
      </c>
      <c r="D20" s="82">
        <f>D5</f>
        <v>1</v>
      </c>
      <c r="E20" s="82">
        <f>E12</f>
        <v>1</v>
      </c>
      <c r="F20" s="82">
        <f>F17</f>
        <v>1</v>
      </c>
      <c r="G20" s="52">
        <f t="shared" si="1"/>
        <v>1</v>
      </c>
      <c r="H20" s="18" t="s">
        <v>39</v>
      </c>
      <c r="I20" s="17">
        <f t="shared" si="0"/>
        <v>3</v>
      </c>
      <c r="K20" s="135"/>
      <c r="L20" s="49">
        <f>IF(C41=0,1,C41)</f>
        <v>1</v>
      </c>
      <c r="M20" s="50" t="s">
        <v>4</v>
      </c>
      <c r="N20" s="4" t="str">
        <f>IF(OR(A42&gt;0,A43&gt;0,A44&gt;0,A45&gt;0)," ",32)</f>
        <v xml:space="preserve"> </v>
      </c>
      <c r="O20" s="4" t="str">
        <f>IF(OR(A42&gt;0,A43&gt;0,A44&gt;0,A45&gt;0)," ",B36)</f>
        <v xml:space="preserve"> </v>
      </c>
      <c r="P20" s="62"/>
      <c r="Q20" s="103" t="str">
        <f>IF(P20&gt;0,IF(P20&gt;P21,"G"," ")," ")</f>
        <v xml:space="preserve"> </v>
      </c>
      <c r="R20" s="55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18"/>
      <c r="AF20" s="6"/>
      <c r="AG20" s="4"/>
      <c r="AH20" s="4"/>
      <c r="AI20" s="4"/>
      <c r="AJ20" s="4"/>
      <c r="AK20" s="4"/>
      <c r="AL20" s="4"/>
      <c r="AM20" s="4"/>
      <c r="AN20" s="25">
        <f>IF(C45&gt;0,C45,AG13)</f>
        <v>1</v>
      </c>
      <c r="AO20" s="79" t="s">
        <v>4</v>
      </c>
      <c r="AP20" s="4">
        <f>IF(A45&gt;0,A5,IF(AL14="G",AI14,AI13))</f>
        <v>1</v>
      </c>
      <c r="AQ20" s="4" t="str">
        <f>IF(A45&gt;0,B5,IF(AL14="G",AJ14,AJ13))</f>
        <v>NICOLAS Adrien</v>
      </c>
      <c r="AR20" s="96">
        <v>6</v>
      </c>
      <c r="AS20" s="80" t="str">
        <f>IF(AR20&gt;0,IF(AR20&gt;AR21,"G"," ")," ")</f>
        <v>G</v>
      </c>
      <c r="AT20" s="70">
        <f t="shared" si="2"/>
        <v>9</v>
      </c>
      <c r="AU20" s="4" t="str">
        <f>IF(X23="g",U22,U23)</f>
        <v xml:space="preserve"> </v>
      </c>
      <c r="AV20" s="17" t="str">
        <f>IF(X23="g",V22,V23)</f>
        <v xml:space="preserve"> </v>
      </c>
    </row>
    <row r="21" spans="1:48" ht="16.5" thickBot="1" x14ac:dyDescent="0.3">
      <c r="A21" s="24">
        <v>17</v>
      </c>
      <c r="B21" s="73"/>
      <c r="C21" s="119">
        <f>C20</f>
        <v>16</v>
      </c>
      <c r="D21" s="87">
        <f t="shared" ref="D21:D28" si="3">D5</f>
        <v>1</v>
      </c>
      <c r="E21" s="87">
        <f>E20</f>
        <v>1</v>
      </c>
      <c r="F21" s="87">
        <f>F20</f>
        <v>1</v>
      </c>
      <c r="G21" s="88">
        <f t="shared" si="1"/>
        <v>1</v>
      </c>
      <c r="H21" s="89" t="s">
        <v>39</v>
      </c>
      <c r="I21" s="90">
        <f t="shared" si="0"/>
        <v>3</v>
      </c>
      <c r="K21" s="136"/>
      <c r="L21" s="35">
        <f>L20</f>
        <v>1</v>
      </c>
      <c r="M21" s="34" t="s">
        <v>5</v>
      </c>
      <c r="N21" s="2" t="str">
        <f>IF(OR(A42&gt;0,A43&gt;0,A44&gt;0,A45&gt;0)," ",1)</f>
        <v xml:space="preserve"> </v>
      </c>
      <c r="O21" s="2" t="str">
        <f>IF(OR(A42&gt;0,A43&gt;0,A44&gt;0,A45&gt;0)," ",B5)</f>
        <v xml:space="preserve"> </v>
      </c>
      <c r="P21" s="63"/>
      <c r="Q21" s="104" t="str">
        <f>IF(P21&gt;0,IF(P21&gt;P20,"G"," ")," ")</f>
        <v xml:space="preserve"> </v>
      </c>
      <c r="R21" s="56"/>
      <c r="S21" s="2"/>
      <c r="T21" s="2"/>
      <c r="U21" s="2"/>
      <c r="V21" s="2"/>
      <c r="W21" s="2"/>
      <c r="X21" s="31"/>
      <c r="Y21" s="7"/>
      <c r="Z21" s="2"/>
      <c r="AA21" s="2"/>
      <c r="AB21" s="2"/>
      <c r="AC21" s="2"/>
      <c r="AD21" s="2"/>
      <c r="AE21" s="31"/>
      <c r="AF21" s="7"/>
      <c r="AG21" s="4"/>
      <c r="AH21" s="4"/>
      <c r="AI21" s="4"/>
      <c r="AJ21" s="4"/>
      <c r="AK21" s="4"/>
      <c r="AL21" s="4"/>
      <c r="AM21" s="4"/>
      <c r="AN21" s="25">
        <f>AN20+1</f>
        <v>2</v>
      </c>
      <c r="AO21" s="79" t="s">
        <v>5</v>
      </c>
      <c r="AP21" s="4">
        <f>IF(A45&gt;0,A6,IF(AL29="G",AI29,AI30))</f>
        <v>2</v>
      </c>
      <c r="AQ21" s="4" t="str">
        <f>IF(A45&gt;0,B6,IF(AL29="G",AJ29,AJ30))</f>
        <v>Bye</v>
      </c>
      <c r="AR21" s="95">
        <v>0</v>
      </c>
      <c r="AS21" s="48" t="str">
        <f>IF(AR21&gt;0,IF(AR21&gt;AR20,"G"," ")," ")</f>
        <v xml:space="preserve"> </v>
      </c>
      <c r="AT21" s="70">
        <f t="shared" si="2"/>
        <v>9</v>
      </c>
      <c r="AU21" s="4" t="str">
        <f>IF(X18="g",U19,U18)</f>
        <v xml:space="preserve"> </v>
      </c>
      <c r="AV21" s="17" t="str">
        <f>IF(X18="g",V19,V18)</f>
        <v xml:space="preserve"> </v>
      </c>
    </row>
    <row r="22" spans="1:48" ht="16.5" thickBot="1" x14ac:dyDescent="0.3">
      <c r="A22" s="24">
        <v>18</v>
      </c>
      <c r="B22" s="37"/>
      <c r="C22" s="118">
        <f>C19</f>
        <v>15</v>
      </c>
      <c r="D22" s="82">
        <f t="shared" si="3"/>
        <v>8</v>
      </c>
      <c r="E22" s="82">
        <f>E19</f>
        <v>3</v>
      </c>
      <c r="F22" s="82">
        <f>F19</f>
        <v>2</v>
      </c>
      <c r="G22" s="52">
        <f t="shared" si="1"/>
        <v>1</v>
      </c>
      <c r="H22" s="18" t="s">
        <v>39</v>
      </c>
      <c r="I22" s="17">
        <f t="shared" si="0"/>
        <v>3</v>
      </c>
      <c r="K22" s="125" t="s">
        <v>27</v>
      </c>
      <c r="L22" s="49">
        <f>L21+1</f>
        <v>2</v>
      </c>
      <c r="M22" s="50" t="s">
        <v>4</v>
      </c>
      <c r="N22" s="4" t="str">
        <f>IF(OR(A42&gt;0,A43&gt;0,A44&gt;0,A45&gt;0)," ",2)</f>
        <v xml:space="preserve"> </v>
      </c>
      <c r="O22" s="4" t="str">
        <f>IF(OR(A42&gt;0,A43&gt;0,A44&gt;0,A45&gt;0)," ",B6)</f>
        <v xml:space="preserve"> </v>
      </c>
      <c r="P22" s="64"/>
      <c r="Q22" s="105" t="str">
        <f>IF(P22&gt;0,IF(P22&gt;P23,"G"," ")," ")</f>
        <v xml:space="preserve"> </v>
      </c>
      <c r="R22" s="54"/>
      <c r="S22" s="49">
        <f>S26+1</f>
        <v>8</v>
      </c>
      <c r="T22" s="50" t="s">
        <v>4</v>
      </c>
      <c r="U22" s="1" t="str">
        <f>IF($A$42&gt;0,A6,IF(Q22="G",N22,N23))</f>
        <v xml:space="preserve"> </v>
      </c>
      <c r="V22" s="1" t="str">
        <f>IF($A$42&gt;0,B6,IF(Q22="G",O22,O23))</f>
        <v xml:space="preserve"> </v>
      </c>
      <c r="W22" s="64"/>
      <c r="X22" s="44" t="str">
        <f>IF(W22&gt;0,IF(W22&gt;W23,"G"," ")," ")</f>
        <v xml:space="preserve"> </v>
      </c>
      <c r="Y22" s="5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L22" s="4"/>
      <c r="AM22" s="4"/>
      <c r="AN22" s="138" t="s">
        <v>8</v>
      </c>
      <c r="AO22" s="139"/>
      <c r="AP22" s="9"/>
      <c r="AQ22" s="9"/>
      <c r="AR22" s="9" t="s">
        <v>31</v>
      </c>
      <c r="AS22" s="30"/>
      <c r="AT22" s="69">
        <v>17</v>
      </c>
      <c r="AU22" s="4" t="str">
        <f>IF(Q7="G",N6,N7)</f>
        <v xml:space="preserve"> </v>
      </c>
      <c r="AV22" s="17" t="str">
        <f>IF(Q7="G",O6,O7)</f>
        <v xml:space="preserve"> </v>
      </c>
    </row>
    <row r="23" spans="1:48" x14ac:dyDescent="0.25">
      <c r="A23" s="24">
        <v>19</v>
      </c>
      <c r="B23" s="37"/>
      <c r="C23" s="119">
        <f>C18</f>
        <v>14</v>
      </c>
      <c r="D23" s="87">
        <f t="shared" si="3"/>
        <v>5</v>
      </c>
      <c r="E23" s="87">
        <f>E18</f>
        <v>4</v>
      </c>
      <c r="F23" s="87">
        <f>F22</f>
        <v>2</v>
      </c>
      <c r="G23" s="88">
        <f t="shared" si="1"/>
        <v>1</v>
      </c>
      <c r="H23" s="89" t="s">
        <v>39</v>
      </c>
      <c r="I23" s="90">
        <f t="shared" si="0"/>
        <v>3</v>
      </c>
      <c r="K23" s="126"/>
      <c r="L23" s="35">
        <f>L22</f>
        <v>2</v>
      </c>
      <c r="M23" s="34" t="s">
        <v>5</v>
      </c>
      <c r="N23" s="2" t="str">
        <f>IF(OR(A42&gt;0,A43&gt;0,A44&gt;0,A45&gt;0)," ",31)</f>
        <v xml:space="preserve"> </v>
      </c>
      <c r="O23" s="2" t="str">
        <f>IF(OR(A42&gt;0,A43&gt;0,A44&gt;0,A45&gt;0)," ",B35)</f>
        <v xml:space="preserve"> </v>
      </c>
      <c r="P23" s="65"/>
      <c r="Q23" s="106" t="str">
        <f>IF(P23&gt;0,IF(P23&gt;P22,"G"," ")," ")</f>
        <v xml:space="preserve"> </v>
      </c>
      <c r="R23" s="55"/>
      <c r="S23" s="35">
        <f>S22</f>
        <v>8</v>
      </c>
      <c r="T23" s="34" t="s">
        <v>5</v>
      </c>
      <c r="U23" s="2" t="str">
        <f>IF($A$42&gt;0,A19,IF(Q25="G",N25,N24))</f>
        <v xml:space="preserve"> </v>
      </c>
      <c r="V23" s="2" t="str">
        <f>IF($A$42&gt;0,B19,IF(Q25="G",O25,O24))</f>
        <v xml:space="preserve"> </v>
      </c>
      <c r="W23" s="65"/>
      <c r="X23" s="45" t="str">
        <f>IF(W23&gt;0,IF(W23&gt;W22,"G"," ")," ")</f>
        <v xml:space="preserve"> </v>
      </c>
      <c r="Y23" s="6"/>
      <c r="Z23" s="4"/>
      <c r="AA23" s="4"/>
      <c r="AB23" s="4"/>
      <c r="AC23" s="4"/>
      <c r="AD23" s="4"/>
      <c r="AE23" s="4"/>
      <c r="AF23" s="6"/>
      <c r="AG23" s="4"/>
      <c r="AH23" s="4"/>
      <c r="AI23" s="4"/>
      <c r="AJ23" s="4"/>
      <c r="AK23" s="4"/>
      <c r="AL23" s="4"/>
      <c r="AM23" s="4"/>
      <c r="AN23" s="25">
        <f>AN21+1</f>
        <v>3</v>
      </c>
      <c r="AO23" s="79" t="s">
        <v>4</v>
      </c>
      <c r="AP23" s="4" t="str">
        <f>IF(AL29="G",AI30,AI29)</f>
        <v xml:space="preserve"> </v>
      </c>
      <c r="AQ23" s="4" t="str">
        <f>IF(AL29="G",AJ30,AJ29)</f>
        <v xml:space="preserve"> </v>
      </c>
      <c r="AR23" s="97"/>
      <c r="AS23" s="81" t="str">
        <f>IF(AR23&gt;0,IF(AR23&gt;AR24,"G"," ")," ")</f>
        <v xml:space="preserve"> </v>
      </c>
      <c r="AT23" s="69">
        <f t="shared" ref="AT23:AT37" si="4">$AT$22</f>
        <v>17</v>
      </c>
      <c r="AU23" s="4" t="str">
        <f>IF(Q9="G",N8,N9)</f>
        <v xml:space="preserve"> </v>
      </c>
      <c r="AV23" s="17" t="str">
        <f>IF(Q9="G",O8,O9)</f>
        <v xml:space="preserve"> </v>
      </c>
    </row>
    <row r="24" spans="1:48" x14ac:dyDescent="0.25">
      <c r="A24" s="24">
        <v>20</v>
      </c>
      <c r="B24" s="37"/>
      <c r="C24" s="118">
        <f>C17</f>
        <v>13</v>
      </c>
      <c r="D24" s="82">
        <f t="shared" si="3"/>
        <v>4</v>
      </c>
      <c r="E24" s="82">
        <f>E17</f>
        <v>2</v>
      </c>
      <c r="F24" s="82">
        <f>F21</f>
        <v>1</v>
      </c>
      <c r="G24" s="52">
        <f t="shared" si="1"/>
        <v>1</v>
      </c>
      <c r="H24" s="18" t="s">
        <v>39</v>
      </c>
      <c r="I24" s="17">
        <f t="shared" si="0"/>
        <v>3</v>
      </c>
      <c r="K24" s="126"/>
      <c r="L24" s="49">
        <f>L33+1</f>
        <v>15</v>
      </c>
      <c r="M24" s="50" t="s">
        <v>4</v>
      </c>
      <c r="N24" s="4" t="str">
        <f>IF(OR(A42&gt;0,A43&gt;0,A44&gt;0,A45&gt;0)," ",15)</f>
        <v xml:space="preserve"> </v>
      </c>
      <c r="O24" s="4" t="str">
        <f>IF(OR(A42&gt;0,A43&gt;0,A44&gt;0,A45&gt;0)," ",B19)</f>
        <v xml:space="preserve"> </v>
      </c>
      <c r="P24" s="64"/>
      <c r="Q24" s="105" t="str">
        <f>IF(P24&gt;0,IF(P24&gt;P25,"G"," ")," ")</f>
        <v xml:space="preserve"> </v>
      </c>
      <c r="R24" s="55"/>
      <c r="S24" s="4"/>
      <c r="T24" s="4"/>
      <c r="U24" s="4"/>
      <c r="V24" s="4"/>
      <c r="W24" s="4"/>
      <c r="X24" s="18"/>
      <c r="Y24" s="6"/>
      <c r="Z24" s="4"/>
      <c r="AA24" s="4"/>
      <c r="AB24" s="4"/>
      <c r="AC24" s="4"/>
      <c r="AD24" s="4"/>
      <c r="AE24" s="18"/>
      <c r="AF24" s="6"/>
      <c r="AG24" s="4"/>
      <c r="AH24" s="4"/>
      <c r="AI24" s="4"/>
      <c r="AJ24" s="4"/>
      <c r="AK24" s="4"/>
      <c r="AL24" s="4"/>
      <c r="AM24" s="4"/>
      <c r="AN24" s="26">
        <f>AN23</f>
        <v>3</v>
      </c>
      <c r="AO24" s="78" t="s">
        <v>5</v>
      </c>
      <c r="AP24" s="2" t="str">
        <f>IF(AL14="G",AI13,AI14)</f>
        <v xml:space="preserve"> </v>
      </c>
      <c r="AQ24" s="2" t="str">
        <f>IF(AL14="G",AJ13,AJ14)</f>
        <v xml:space="preserve"> </v>
      </c>
      <c r="AR24" s="61"/>
      <c r="AS24" s="40" t="str">
        <f>IF(AR24&gt;0,IF(AR24&gt;AR23,"G"," ")," ")</f>
        <v xml:space="preserve"> </v>
      </c>
      <c r="AT24" s="69">
        <f t="shared" si="4"/>
        <v>17</v>
      </c>
      <c r="AU24" s="4" t="str">
        <f>IF(Q11="G",N10,N11)</f>
        <v xml:space="preserve"> </v>
      </c>
      <c r="AV24" s="17" t="str">
        <f>IF(Q11="G",O10,O11)</f>
        <v xml:space="preserve"> </v>
      </c>
    </row>
    <row r="25" spans="1:48" x14ac:dyDescent="0.25">
      <c r="A25" s="24">
        <v>21</v>
      </c>
      <c r="B25" s="37"/>
      <c r="C25" s="119">
        <f>C16</f>
        <v>12</v>
      </c>
      <c r="D25" s="87">
        <f t="shared" si="3"/>
        <v>3</v>
      </c>
      <c r="E25" s="87">
        <f>E24</f>
        <v>2</v>
      </c>
      <c r="F25" s="87">
        <f>F24</f>
        <v>1</v>
      </c>
      <c r="G25" s="88">
        <f t="shared" si="1"/>
        <v>1</v>
      </c>
      <c r="H25" s="89" t="s">
        <v>39</v>
      </c>
      <c r="I25" s="90">
        <f t="shared" si="0"/>
        <v>3</v>
      </c>
      <c r="K25" s="127"/>
      <c r="L25" s="35">
        <f>L24</f>
        <v>15</v>
      </c>
      <c r="M25" s="34" t="s">
        <v>5</v>
      </c>
      <c r="N25" s="2" t="str">
        <f>IF(OR(A42&gt;0,A43&gt;0,A44&gt;0,A45&gt;0)," ",18)</f>
        <v xml:space="preserve"> </v>
      </c>
      <c r="O25" s="2" t="str">
        <f>IF(OR(A42&gt;0,A43&gt;0,A44&gt;0,A45&gt;0)," ",B22)</f>
        <v xml:space="preserve"> </v>
      </c>
      <c r="P25" s="65"/>
      <c r="Q25" s="106" t="str">
        <f>IF(P25&gt;0,IF(P25&gt;P24,"G"," ")," ")</f>
        <v xml:space="preserve"> </v>
      </c>
      <c r="R25" s="56"/>
      <c r="S25" s="2"/>
      <c r="T25" s="2"/>
      <c r="U25" s="2"/>
      <c r="V25" s="2"/>
      <c r="W25" s="2"/>
      <c r="X25" s="2"/>
      <c r="Y25" s="7"/>
      <c r="Z25" s="50">
        <f>Z9+1</f>
        <v>3</v>
      </c>
      <c r="AA25" s="50" t="s">
        <v>4</v>
      </c>
      <c r="AB25" s="1" t="str">
        <f>IF(A43&gt;0,A6,IF(X23="G",U23,U22))</f>
        <v xml:space="preserve"> </v>
      </c>
      <c r="AC25" s="1" t="str">
        <f>IF(A43&gt;0,B6,IF(X23="G",V23,V22))</f>
        <v xml:space="preserve"> </v>
      </c>
      <c r="AD25" s="64"/>
      <c r="AE25" s="44" t="str">
        <f>IF(AD25&gt;0,IF(AD25&gt;AD26,"G"," ")," ")</f>
        <v xml:space="preserve"> </v>
      </c>
      <c r="AF25" s="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9">
        <f t="shared" si="4"/>
        <v>17</v>
      </c>
      <c r="AU25" s="4" t="str">
        <f>IF(Q13="G",N12,N13)</f>
        <v xml:space="preserve"> </v>
      </c>
      <c r="AV25" s="17" t="str">
        <f>IF(Q13="G",O12,O13)</f>
        <v xml:space="preserve"> </v>
      </c>
    </row>
    <row r="26" spans="1:48" x14ac:dyDescent="0.25">
      <c r="A26" s="24">
        <v>22</v>
      </c>
      <c r="B26" s="37"/>
      <c r="C26" s="118">
        <f>C15</f>
        <v>11</v>
      </c>
      <c r="D26" s="82">
        <f t="shared" si="3"/>
        <v>6</v>
      </c>
      <c r="E26" s="82">
        <f>E23</f>
        <v>4</v>
      </c>
      <c r="F26" s="82">
        <f>F23</f>
        <v>2</v>
      </c>
      <c r="G26" s="52">
        <f t="shared" si="1"/>
        <v>1</v>
      </c>
      <c r="H26" s="18" t="s">
        <v>39</v>
      </c>
      <c r="I26" s="17">
        <f t="shared" si="0"/>
        <v>3</v>
      </c>
      <c r="K26" s="125" t="s">
        <v>28</v>
      </c>
      <c r="L26" s="49">
        <f>L35+1</f>
        <v>7</v>
      </c>
      <c r="M26" s="50" t="s">
        <v>4</v>
      </c>
      <c r="N26" s="4" t="str">
        <f>IF(OR(A42&gt;0,A43&gt;0,A44&gt;0,A45&gt;0)," ",7)</f>
        <v xml:space="preserve"> </v>
      </c>
      <c r="O26" s="4" t="str">
        <f>IF(OR(A42&gt;0,A43&gt;0,A44&gt;0,A45&gt;0)," ",B11)</f>
        <v xml:space="preserve"> </v>
      </c>
      <c r="P26" s="64"/>
      <c r="Q26" s="105" t="str">
        <f>IF(P26&gt;0,IF(P26&gt;P27,"G"," ")," ")</f>
        <v xml:space="preserve"> </v>
      </c>
      <c r="R26" s="54"/>
      <c r="S26" s="49">
        <f>S34+1</f>
        <v>7</v>
      </c>
      <c r="T26" s="50" t="s">
        <v>4</v>
      </c>
      <c r="U26" s="1" t="str">
        <f>IF($A$42&gt;0,A11,IF(Q26="G",N26,N27))</f>
        <v xml:space="preserve"> </v>
      </c>
      <c r="V26" s="1" t="str">
        <f>IF($A$42&gt;0,B11,IF(Q26="G",O26,O27))</f>
        <v xml:space="preserve"> </v>
      </c>
      <c r="W26" s="64"/>
      <c r="X26" s="44" t="str">
        <f>IF(W26&gt;0,IF(W26&gt;W27,"G"," ")," ")</f>
        <v xml:space="preserve"> </v>
      </c>
      <c r="Y26" s="5"/>
      <c r="Z26" s="26">
        <f>Z25</f>
        <v>3</v>
      </c>
      <c r="AA26" s="34" t="s">
        <v>5</v>
      </c>
      <c r="AB26" s="2" t="str">
        <f>IF(A43&gt;0,A11,IF(X26="G",U26,U27))</f>
        <v xml:space="preserve"> </v>
      </c>
      <c r="AC26" s="2" t="str">
        <f>IF(A43&gt;0,B11,IF(X26="G",V26,V27))</f>
        <v xml:space="preserve"> </v>
      </c>
      <c r="AD26" s="65"/>
      <c r="AE26" s="45" t="str">
        <f>IF(AD26&gt;0,IF(AD26&gt;AD25,"G"," ")," ")</f>
        <v xml:space="preserve"> </v>
      </c>
      <c r="AF26" s="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9">
        <f t="shared" si="4"/>
        <v>17</v>
      </c>
      <c r="AU26" s="4" t="str">
        <f>IF(Q15="G",N14,N15)</f>
        <v xml:space="preserve"> </v>
      </c>
      <c r="AV26" s="17" t="str">
        <f>IF(Q15="G",O14,O15)</f>
        <v xml:space="preserve"> </v>
      </c>
    </row>
    <row r="27" spans="1:48" ht="16.5" thickBot="1" x14ac:dyDescent="0.3">
      <c r="A27" s="24">
        <v>23</v>
      </c>
      <c r="B27" s="37"/>
      <c r="C27" s="119">
        <f>C14</f>
        <v>10</v>
      </c>
      <c r="D27" s="87">
        <f t="shared" si="3"/>
        <v>7</v>
      </c>
      <c r="E27" s="87">
        <f>E22</f>
        <v>3</v>
      </c>
      <c r="F27" s="87">
        <f>F26</f>
        <v>2</v>
      </c>
      <c r="G27" s="88">
        <f t="shared" si="1"/>
        <v>1</v>
      </c>
      <c r="H27" s="89" t="s">
        <v>39</v>
      </c>
      <c r="I27" s="90">
        <f t="shared" si="0"/>
        <v>3</v>
      </c>
      <c r="K27" s="126"/>
      <c r="L27" s="35">
        <f>L26</f>
        <v>7</v>
      </c>
      <c r="M27" s="34" t="s">
        <v>5</v>
      </c>
      <c r="N27" s="2" t="str">
        <f>IF(OR(A42&gt;0,A43&gt;0,A44&gt;0,A45&gt;0)," ",26)</f>
        <v xml:space="preserve"> </v>
      </c>
      <c r="O27" s="2" t="str">
        <f>IF(OR(A42&gt;0,A43&gt;0,A44&gt;0,A45&gt;0)," ",B30)</f>
        <v xml:space="preserve"> </v>
      </c>
      <c r="P27" s="65"/>
      <c r="Q27" s="106" t="str">
        <f>IF(P27&gt;0,IF(P27&gt;P26,"G"," ")," ")</f>
        <v xml:space="preserve"> </v>
      </c>
      <c r="R27" s="55"/>
      <c r="S27" s="35">
        <f>S26</f>
        <v>7</v>
      </c>
      <c r="T27" s="34" t="s">
        <v>5</v>
      </c>
      <c r="U27" s="2" t="str">
        <f>IF($A$42&gt;0,A14,IF(Q29="G",N29,N28))</f>
        <v xml:space="preserve"> </v>
      </c>
      <c r="V27" s="2" t="str">
        <f>IF($A$42&gt;0,B14,IF(Q29="G",O29,O28))</f>
        <v xml:space="preserve"> </v>
      </c>
      <c r="W27" s="65"/>
      <c r="X27" s="45" t="str">
        <f>IF(W27&gt;0,IF(W27&gt;W26,"G"," ")," ")</f>
        <v xml:space="preserve"> </v>
      </c>
      <c r="Y27" s="6"/>
      <c r="Z27" s="4"/>
      <c r="AA27" s="4"/>
      <c r="AB27" s="4"/>
      <c r="AC27" s="4"/>
      <c r="AD27" s="4"/>
      <c r="AE27" s="18"/>
      <c r="AF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9">
        <f t="shared" si="4"/>
        <v>17</v>
      </c>
      <c r="AU27" s="4" t="str">
        <f>IF(Q17="G",N16,N17)</f>
        <v xml:space="preserve"> </v>
      </c>
      <c r="AV27" s="17" t="str">
        <f>IF(Q17="G",O16,O17)</f>
        <v xml:space="preserve"> </v>
      </c>
    </row>
    <row r="28" spans="1:48" ht="16.5" thickBot="1" x14ac:dyDescent="0.3">
      <c r="A28" s="24">
        <v>24</v>
      </c>
      <c r="B28" s="37"/>
      <c r="C28" s="118">
        <f>C13</f>
        <v>9</v>
      </c>
      <c r="D28" s="82">
        <f t="shared" si="3"/>
        <v>2</v>
      </c>
      <c r="E28" s="82">
        <f>E20</f>
        <v>1</v>
      </c>
      <c r="F28" s="82">
        <f>F25</f>
        <v>1</v>
      </c>
      <c r="G28" s="52">
        <f t="shared" si="1"/>
        <v>1</v>
      </c>
      <c r="H28" s="18" t="s">
        <v>39</v>
      </c>
      <c r="I28" s="17">
        <f t="shared" si="0"/>
        <v>3</v>
      </c>
      <c r="K28" s="126"/>
      <c r="L28" s="49">
        <f>L15+1</f>
        <v>10</v>
      </c>
      <c r="M28" s="50" t="s">
        <v>4</v>
      </c>
      <c r="N28" s="4" t="str">
        <f>IF(OR(A42&gt;0,A43&gt;0,A44&gt;0,A45&gt;0)," ",10)</f>
        <v xml:space="preserve"> </v>
      </c>
      <c r="O28" s="4" t="str">
        <f>IF(OR(A42&gt;0,A43&gt;0,A44&gt;0,A45&gt;0)," ",B14)</f>
        <v xml:space="preserve"> </v>
      </c>
      <c r="P28" s="64"/>
      <c r="Q28" s="105" t="str">
        <f>IF(P28&gt;0,IF(P28&gt;P29,"G"," ")," ")</f>
        <v xml:space="preserve"> </v>
      </c>
      <c r="R28" s="55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18"/>
      <c r="AF28" s="6"/>
      <c r="AG28" s="8" t="s">
        <v>6</v>
      </c>
      <c r="AH28" s="9"/>
      <c r="AI28" s="9" t="s">
        <v>1</v>
      </c>
      <c r="AJ28" s="9" t="s">
        <v>0</v>
      </c>
      <c r="AK28" s="9" t="s">
        <v>31</v>
      </c>
      <c r="AL28" s="10" t="s">
        <v>3</v>
      </c>
      <c r="AM28" s="4"/>
      <c r="AN28" s="4"/>
      <c r="AO28" s="4"/>
      <c r="AP28" s="4"/>
      <c r="AQ28" s="4"/>
      <c r="AR28" s="4"/>
      <c r="AS28" s="4"/>
      <c r="AT28" s="69">
        <f t="shared" si="4"/>
        <v>17</v>
      </c>
      <c r="AU28" s="4" t="str">
        <f>IF(Q19="G",N18,N19)</f>
        <v xml:space="preserve"> </v>
      </c>
      <c r="AV28" s="17" t="str">
        <f>IF(Q19="G",O18,O19)</f>
        <v xml:space="preserve"> </v>
      </c>
    </row>
    <row r="29" spans="1:48" x14ac:dyDescent="0.25">
      <c r="A29" s="24">
        <v>25</v>
      </c>
      <c r="B29" s="37"/>
      <c r="C29" s="119">
        <f>C12</f>
        <v>8</v>
      </c>
      <c r="D29" s="87">
        <f>D12</f>
        <v>2</v>
      </c>
      <c r="E29" s="87">
        <f>E28</f>
        <v>1</v>
      </c>
      <c r="F29" s="87">
        <f>F28</f>
        <v>1</v>
      </c>
      <c r="G29" s="88">
        <f t="shared" si="1"/>
        <v>1</v>
      </c>
      <c r="H29" s="89" t="s">
        <v>39</v>
      </c>
      <c r="I29" s="90">
        <f t="shared" si="0"/>
        <v>3</v>
      </c>
      <c r="K29" s="127"/>
      <c r="L29" s="35">
        <f>L28</f>
        <v>10</v>
      </c>
      <c r="M29" s="34" t="s">
        <v>5</v>
      </c>
      <c r="N29" s="2" t="str">
        <f>IF(OR(A42&gt;0,A43&gt;0,A44&gt;0,A45&gt;0)," ",23)</f>
        <v xml:space="preserve"> </v>
      </c>
      <c r="O29" s="2" t="str">
        <f>IF(OR(A42&gt;0,A43&gt;0,A44&gt;0,A45&gt;0)," ",B27)</f>
        <v xml:space="preserve"> </v>
      </c>
      <c r="P29" s="65"/>
      <c r="Q29" s="106" t="str">
        <f>IF(P29&gt;0,IF(P29&gt;P28,"G"," ")," ")</f>
        <v xml:space="preserve"> </v>
      </c>
      <c r="R29" s="56"/>
      <c r="S29" s="2"/>
      <c r="T29" s="2"/>
      <c r="U29" s="2"/>
      <c r="V29" s="2"/>
      <c r="W29" s="2"/>
      <c r="X29" s="31"/>
      <c r="Y29" s="7"/>
      <c r="Z29" s="2"/>
      <c r="AA29" s="2"/>
      <c r="AB29" s="2"/>
      <c r="AC29" s="2"/>
      <c r="AD29" s="2"/>
      <c r="AE29" s="31"/>
      <c r="AF29" s="7"/>
      <c r="AG29" s="25">
        <f>AG13+1</f>
        <v>2</v>
      </c>
      <c r="AH29" s="77" t="s">
        <v>4</v>
      </c>
      <c r="AI29" s="4" t="str">
        <f>IF(A44&gt;0,A6,IF(AE25="G",AB25,AB26))</f>
        <v xml:space="preserve"> </v>
      </c>
      <c r="AJ29" s="4" t="str">
        <f>IF(A44&gt;0,B6,IF(AE25="G",AC25,AC26))</f>
        <v xml:space="preserve"> </v>
      </c>
      <c r="AK29" s="95"/>
      <c r="AL29" s="48" t="str">
        <f>IF(AK29&gt;0,IF(AK29&gt;AK30,"G"," ")," ")</f>
        <v xml:space="preserve"> </v>
      </c>
      <c r="AM29" s="4"/>
      <c r="AN29" s="4"/>
      <c r="AO29" s="4"/>
      <c r="AP29" s="4"/>
      <c r="AQ29" s="4"/>
      <c r="AR29" s="4"/>
      <c r="AS29" s="4"/>
      <c r="AT29" s="69">
        <f t="shared" si="4"/>
        <v>17</v>
      </c>
      <c r="AU29" s="4" t="str">
        <f>IF(Q21="G",N20,N21)</f>
        <v xml:space="preserve"> </v>
      </c>
      <c r="AV29" s="17" t="str">
        <f>IF(Q21="G",O20,O21)</f>
        <v xml:space="preserve"> </v>
      </c>
    </row>
    <row r="30" spans="1:48" x14ac:dyDescent="0.25">
      <c r="A30" s="24">
        <v>26</v>
      </c>
      <c r="B30" s="37"/>
      <c r="C30" s="118">
        <f>C11</f>
        <v>7</v>
      </c>
      <c r="D30" s="82">
        <f>D27</f>
        <v>7</v>
      </c>
      <c r="E30" s="82">
        <f>E27</f>
        <v>3</v>
      </c>
      <c r="F30" s="82">
        <f>F27</f>
        <v>2</v>
      </c>
      <c r="G30" s="52">
        <f t="shared" si="1"/>
        <v>1</v>
      </c>
      <c r="H30" s="18" t="s">
        <v>39</v>
      </c>
      <c r="I30" s="17">
        <f t="shared" si="0"/>
        <v>3</v>
      </c>
      <c r="K30" s="128" t="s">
        <v>29</v>
      </c>
      <c r="L30" s="49">
        <f>L23+1</f>
        <v>3</v>
      </c>
      <c r="M30" s="50" t="s">
        <v>4</v>
      </c>
      <c r="N30" s="4" t="str">
        <f>IF(OR(A42&gt;0,A43&gt;0,A44&gt;0,A45&gt;0)," ",3)</f>
        <v xml:space="preserve"> </v>
      </c>
      <c r="O30" s="4" t="str">
        <f>IF(OR(A42&gt;0,A43&gt;0,A44&gt;0,A45&gt;0)," ",B7)</f>
        <v xml:space="preserve"> </v>
      </c>
      <c r="P30" s="66"/>
      <c r="Q30" s="107" t="str">
        <f>IF(P30&gt;0,IF(P30&gt;P31,"G"," ")," ")</f>
        <v xml:space="preserve"> </v>
      </c>
      <c r="R30" s="54"/>
      <c r="S30" s="49">
        <f>S10+1</f>
        <v>5</v>
      </c>
      <c r="T30" s="50" t="s">
        <v>4</v>
      </c>
      <c r="U30" s="1" t="str">
        <f>IF($A$42&gt;0,A7,IF(Q30="G",N30,N31))</f>
        <v xml:space="preserve"> </v>
      </c>
      <c r="V30" s="1" t="str">
        <f>IF($A$42&gt;0,B7,IF(Q30="G",O30,O31))</f>
        <v xml:space="preserve"> </v>
      </c>
      <c r="W30" s="66"/>
      <c r="X30" s="46" t="str">
        <f>IF(W30&gt;0,IF(W30&gt;W31,"G"," ")," ")</f>
        <v xml:space="preserve"> </v>
      </c>
      <c r="Y30" s="5"/>
      <c r="Z30" s="51"/>
      <c r="AA30" s="1"/>
      <c r="AB30" s="1"/>
      <c r="AC30" s="1"/>
      <c r="AD30" s="1"/>
      <c r="AE30" s="1"/>
      <c r="AF30" s="5"/>
      <c r="AG30" s="26">
        <f>AG29</f>
        <v>2</v>
      </c>
      <c r="AH30" s="78" t="s">
        <v>5</v>
      </c>
      <c r="AI30" s="2" t="str">
        <f>IF(A44&gt;0,A7,IF(AE33="G",AB33,AB34))</f>
        <v xml:space="preserve"> </v>
      </c>
      <c r="AJ30" s="2" t="str">
        <f>IF(A44&gt;0,B7,IF(AE33="G",AC33,AC34))</f>
        <v xml:space="preserve"> </v>
      </c>
      <c r="AK30" s="67"/>
      <c r="AL30" s="47" t="str">
        <f>IF(AK30&gt;0,IF(AK30&gt;AK29,"G"," ")," ")</f>
        <v xml:space="preserve"> </v>
      </c>
      <c r="AM30" s="4"/>
      <c r="AN30" s="4"/>
      <c r="AO30" s="4"/>
      <c r="AP30" s="4"/>
      <c r="AQ30" s="4"/>
      <c r="AR30" s="4"/>
      <c r="AS30" s="4"/>
      <c r="AT30" s="69">
        <f t="shared" si="4"/>
        <v>17</v>
      </c>
      <c r="AU30" s="4" t="str">
        <f>IF(Q23="G",N22,N23)</f>
        <v xml:space="preserve"> </v>
      </c>
      <c r="AV30" s="17" t="str">
        <f>IF(Q23="G",O22,O23)</f>
        <v xml:space="preserve"> </v>
      </c>
    </row>
    <row r="31" spans="1:48" x14ac:dyDescent="0.25">
      <c r="A31" s="24">
        <v>27</v>
      </c>
      <c r="B31" s="37"/>
      <c r="C31" s="119">
        <f>C10</f>
        <v>6</v>
      </c>
      <c r="D31" s="87">
        <f>D26</f>
        <v>6</v>
      </c>
      <c r="E31" s="87">
        <f>E23</f>
        <v>4</v>
      </c>
      <c r="F31" s="87">
        <f>F30</f>
        <v>2</v>
      </c>
      <c r="G31" s="88">
        <f t="shared" si="1"/>
        <v>1</v>
      </c>
      <c r="H31" s="89" t="s">
        <v>39</v>
      </c>
      <c r="I31" s="90">
        <f t="shared" si="0"/>
        <v>3</v>
      </c>
      <c r="K31" s="129"/>
      <c r="L31" s="35">
        <f>L30</f>
        <v>3</v>
      </c>
      <c r="M31" s="34" t="s">
        <v>5</v>
      </c>
      <c r="N31" s="2" t="str">
        <f>IF(OR(A42&gt;0,A43&gt;0,A44&gt;0,A45&gt;0)," ",30)</f>
        <v xml:space="preserve"> </v>
      </c>
      <c r="O31" s="2" t="str">
        <f>IF(OR(A42&gt;0,A43&gt;0,A44&gt;0,A45&gt;0)," ",B34)</f>
        <v xml:space="preserve"> </v>
      </c>
      <c r="P31" s="67"/>
      <c r="Q31" s="108" t="str">
        <f>IF(P31&gt;0,IF(P31&gt;P30,"G"," ")," ")</f>
        <v xml:space="preserve"> </v>
      </c>
      <c r="R31" s="55"/>
      <c r="S31" s="35">
        <f>S30</f>
        <v>5</v>
      </c>
      <c r="T31" s="34" t="s">
        <v>5</v>
      </c>
      <c r="U31" s="2" t="str">
        <f>IF($A$42&gt;0,A18,IF(Q33="G",N33,N32))</f>
        <v xml:space="preserve"> </v>
      </c>
      <c r="V31" s="2" t="str">
        <f>IF($A$42&gt;0,B18,IF(Q33="G",O33,O32))</f>
        <v xml:space="preserve"> </v>
      </c>
      <c r="W31" s="67"/>
      <c r="X31" s="47" t="str">
        <f>IF(W31&gt;0,IF(W31&gt;W30,"G"," ")," ")</f>
        <v xml:space="preserve"> </v>
      </c>
      <c r="Y31" s="6"/>
      <c r="Z31" s="52"/>
      <c r="AA31" s="4"/>
      <c r="AB31" s="4"/>
      <c r="AC31" s="4"/>
      <c r="AD31" s="4"/>
      <c r="AE31" s="4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69">
        <f t="shared" si="4"/>
        <v>17</v>
      </c>
      <c r="AU31" s="4" t="str">
        <f>IF(Q25="G",N24,N25)</f>
        <v xml:space="preserve"> </v>
      </c>
      <c r="AV31" s="17" t="str">
        <f>IF(Q25="G",O24,O25)</f>
        <v xml:space="preserve"> </v>
      </c>
    </row>
    <row r="32" spans="1:48" x14ac:dyDescent="0.25">
      <c r="A32" s="24">
        <v>28</v>
      </c>
      <c r="B32" s="37"/>
      <c r="C32" s="118">
        <f>C9</f>
        <v>5</v>
      </c>
      <c r="D32" s="82">
        <f>D9</f>
        <v>3</v>
      </c>
      <c r="E32" s="82">
        <f>E25</f>
        <v>2</v>
      </c>
      <c r="F32" s="82">
        <f>F29</f>
        <v>1</v>
      </c>
      <c r="G32" s="52">
        <f t="shared" si="1"/>
        <v>1</v>
      </c>
      <c r="H32" s="18" t="s">
        <v>39</v>
      </c>
      <c r="I32" s="17">
        <f t="shared" si="0"/>
        <v>3</v>
      </c>
      <c r="K32" s="129"/>
      <c r="L32" s="49">
        <f>L11+1</f>
        <v>14</v>
      </c>
      <c r="M32" s="50" t="s">
        <v>4</v>
      </c>
      <c r="N32" s="4" t="str">
        <f>IF(OR(A42&gt;0,A43&gt;0,A44&gt;0,A45&gt;0)," ",14)</f>
        <v xml:space="preserve"> </v>
      </c>
      <c r="O32" s="4" t="str">
        <f>IF(OR(A42&gt;0,A43&gt;0,A44&gt;0,A45&gt;0)," ",B18)</f>
        <v xml:space="preserve"> </v>
      </c>
      <c r="P32" s="66"/>
      <c r="Q32" s="107" t="str">
        <f>IF(P32&gt;0,IF(P32&gt;P33,"G"," ")," ")</f>
        <v xml:space="preserve"> </v>
      </c>
      <c r="R32" s="55"/>
      <c r="S32" s="4"/>
      <c r="T32" s="4"/>
      <c r="U32" s="4"/>
      <c r="V32" s="4"/>
      <c r="W32" s="4"/>
      <c r="X32" s="18"/>
      <c r="Y32" s="6"/>
      <c r="Z32" s="52"/>
      <c r="AA32" s="4"/>
      <c r="AB32" s="4"/>
      <c r="AC32" s="4"/>
      <c r="AD32" s="4"/>
      <c r="AE32" s="18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9">
        <f t="shared" si="4"/>
        <v>17</v>
      </c>
      <c r="AU32" s="4" t="str">
        <f>IF(Q27="G",N26,N27)</f>
        <v xml:space="preserve"> </v>
      </c>
      <c r="AV32" s="17" t="str">
        <f>IF(Q27="G",O26,O27)</f>
        <v xml:space="preserve"> </v>
      </c>
    </row>
    <row r="33" spans="1:48" x14ac:dyDescent="0.25">
      <c r="A33" s="24">
        <v>29</v>
      </c>
      <c r="B33" s="37"/>
      <c r="C33" s="119">
        <f>C8</f>
        <v>4</v>
      </c>
      <c r="D33" s="87">
        <f>D8</f>
        <v>4</v>
      </c>
      <c r="E33" s="87">
        <f>E25</f>
        <v>2</v>
      </c>
      <c r="F33" s="87">
        <f>F32</f>
        <v>1</v>
      </c>
      <c r="G33" s="88">
        <f t="shared" si="1"/>
        <v>1</v>
      </c>
      <c r="H33" s="89" t="s">
        <v>39</v>
      </c>
      <c r="I33" s="90">
        <f t="shared" si="0"/>
        <v>3</v>
      </c>
      <c r="K33" s="130"/>
      <c r="L33" s="35">
        <f>L32</f>
        <v>14</v>
      </c>
      <c r="M33" s="34" t="s">
        <v>5</v>
      </c>
      <c r="N33" s="2" t="str">
        <f>IF(OR(A42&gt;0,A43&gt;0,A44&gt;0,A45&gt;0)," ",19)</f>
        <v xml:space="preserve"> </v>
      </c>
      <c r="O33" s="2" t="str">
        <f>IF(OR(A42&gt;0,A43&gt;0,A44&gt;0,A45&gt;0)," ",B23)</f>
        <v xml:space="preserve"> </v>
      </c>
      <c r="P33" s="67"/>
      <c r="Q33" s="108" t="str">
        <f>IF(P33&gt;0,IF(P33&gt;P32,"G"," ")," ")</f>
        <v xml:space="preserve"> </v>
      </c>
      <c r="R33" s="56"/>
      <c r="S33" s="2"/>
      <c r="T33" s="2"/>
      <c r="U33" s="2"/>
      <c r="V33" s="2"/>
      <c r="W33" s="2"/>
      <c r="X33" s="2"/>
      <c r="Y33" s="7"/>
      <c r="Z33" s="27">
        <f>Z25+1</f>
        <v>4</v>
      </c>
      <c r="AA33" s="50" t="s">
        <v>4</v>
      </c>
      <c r="AB33" s="1" t="str">
        <f>IF(A43&gt;0,A7,IF(X30="G",U30,U31))</f>
        <v xml:space="preserve"> </v>
      </c>
      <c r="AC33" s="1" t="str">
        <f>IF(A43&gt;0,B7,IF(X30="G",V30,V31))</f>
        <v xml:space="preserve"> </v>
      </c>
      <c r="AD33" s="66"/>
      <c r="AE33" s="46" t="str">
        <f>IF(AD33&gt;0,IF(AD33&gt;AD34,"G"," ")," ")</f>
        <v xml:space="preserve"> </v>
      </c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9">
        <f t="shared" si="4"/>
        <v>17</v>
      </c>
      <c r="AU33" s="4" t="str">
        <f>IF(Q29="G",N28,N29)</f>
        <v xml:space="preserve"> </v>
      </c>
      <c r="AV33" s="17" t="str">
        <f>IF(Q29="G",O28,O29)</f>
        <v xml:space="preserve"> </v>
      </c>
    </row>
    <row r="34" spans="1:48" x14ac:dyDescent="0.25">
      <c r="A34" s="24">
        <v>30</v>
      </c>
      <c r="B34" s="37"/>
      <c r="C34" s="118">
        <f>C7</f>
        <v>3</v>
      </c>
      <c r="D34" s="82">
        <f>D7</f>
        <v>5</v>
      </c>
      <c r="E34" s="82">
        <f>E23</f>
        <v>4</v>
      </c>
      <c r="F34" s="82">
        <f>F31</f>
        <v>2</v>
      </c>
      <c r="G34" s="52">
        <f t="shared" si="1"/>
        <v>1</v>
      </c>
      <c r="H34" s="18" t="s">
        <v>39</v>
      </c>
      <c r="I34" s="17">
        <f t="shared" si="0"/>
        <v>3</v>
      </c>
      <c r="K34" s="128" t="s">
        <v>30</v>
      </c>
      <c r="L34" s="49">
        <f>L9+1</f>
        <v>6</v>
      </c>
      <c r="M34" s="50" t="s">
        <v>4</v>
      </c>
      <c r="N34" s="4" t="str">
        <f>IF(OR(A42&gt;0,A43&gt;0,A44&gt;0,A45&gt;0)," ",6)</f>
        <v xml:space="preserve"> </v>
      </c>
      <c r="O34" s="4" t="str">
        <f>IF(OR(A42&gt;0,A43&gt;0,A44&gt;0,A45&gt;0)," ",B10)</f>
        <v xml:space="preserve"> </v>
      </c>
      <c r="P34" s="66"/>
      <c r="Q34" s="107" t="str">
        <f>IF(P34&gt;0,IF(P34&gt;P35,"G"," ")," ")</f>
        <v xml:space="preserve"> </v>
      </c>
      <c r="R34" s="54"/>
      <c r="S34" s="49">
        <f>S30+1</f>
        <v>6</v>
      </c>
      <c r="T34" s="50" t="s">
        <v>4</v>
      </c>
      <c r="U34" s="1" t="str">
        <f>IF($A$42&gt;0,A10,IF(Q34="G",N34,N35))</f>
        <v xml:space="preserve"> </v>
      </c>
      <c r="V34" s="1" t="str">
        <f>IF($A$42&gt;0,B10,IF(Q34="G",O34,O35))</f>
        <v xml:space="preserve"> </v>
      </c>
      <c r="W34" s="66"/>
      <c r="X34" s="46" t="str">
        <f>IF(W34&gt;0,IF(W34&gt;W35,"G"," ")," ")</f>
        <v xml:space="preserve"> </v>
      </c>
      <c r="Y34" s="5"/>
      <c r="Z34" s="26">
        <f>Z33</f>
        <v>4</v>
      </c>
      <c r="AA34" s="34" t="s">
        <v>5</v>
      </c>
      <c r="AB34" s="2" t="str">
        <f>IF(A43&gt;0,A10,IF(X35="G",U35,U34))</f>
        <v xml:space="preserve"> </v>
      </c>
      <c r="AC34" s="2" t="str">
        <f>IF(A43&gt;0,B10,IF(X35="G",V35,V34))</f>
        <v xml:space="preserve"> </v>
      </c>
      <c r="AD34" s="67"/>
      <c r="AE34" s="47" t="str">
        <f>IF(AD34&gt;0,IF(AD34&gt;AD33,"G"," ")," ")</f>
        <v xml:space="preserve"> </v>
      </c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>
        <f t="shared" si="4"/>
        <v>17</v>
      </c>
      <c r="AU34" s="4" t="str">
        <f>IF(Q31="G",N30,N31)</f>
        <v xml:space="preserve"> </v>
      </c>
      <c r="AV34" s="17" t="str">
        <f>IF(Q31="G",O30,O31)</f>
        <v xml:space="preserve"> </v>
      </c>
    </row>
    <row r="35" spans="1:48" x14ac:dyDescent="0.25">
      <c r="A35" s="24">
        <v>31</v>
      </c>
      <c r="B35" s="37"/>
      <c r="C35" s="119">
        <f>C6</f>
        <v>2</v>
      </c>
      <c r="D35" s="87">
        <f>D6</f>
        <v>8</v>
      </c>
      <c r="E35" s="87">
        <f>E30</f>
        <v>3</v>
      </c>
      <c r="F35" s="87">
        <f>F34</f>
        <v>2</v>
      </c>
      <c r="G35" s="88">
        <f t="shared" si="1"/>
        <v>1</v>
      </c>
      <c r="H35" s="89" t="s">
        <v>39</v>
      </c>
      <c r="I35" s="90">
        <f t="shared" si="0"/>
        <v>3</v>
      </c>
      <c r="K35" s="129"/>
      <c r="L35" s="35">
        <f>L34</f>
        <v>6</v>
      </c>
      <c r="M35" s="34" t="s">
        <v>5</v>
      </c>
      <c r="N35" s="2" t="str">
        <f>IF(OR(A42&gt;0,A43&gt;0,A44&gt;0,A45&gt;0)," ",27)</f>
        <v xml:space="preserve"> </v>
      </c>
      <c r="O35" s="2" t="str">
        <f>IF(OR(A42&gt;0,A43&gt;0,A44&gt;0,A45&gt;0)," ",B31)</f>
        <v xml:space="preserve"> </v>
      </c>
      <c r="P35" s="67"/>
      <c r="Q35" s="108" t="str">
        <f>IF(P35&gt;0,IF(P35&gt;P34,"G"," ")," ")</f>
        <v xml:space="preserve"> </v>
      </c>
      <c r="R35" s="55"/>
      <c r="S35" s="35">
        <f>S34</f>
        <v>6</v>
      </c>
      <c r="T35" s="34" t="s">
        <v>5</v>
      </c>
      <c r="U35" s="2" t="str">
        <f>IF($A$42&gt;0,A15,IF(Q37="G",N37,N36))</f>
        <v xml:space="preserve"> </v>
      </c>
      <c r="V35" s="2" t="str">
        <f>IF($A$42&gt;0,B15,IF(Q37="G",O37,O36))</f>
        <v xml:space="preserve"> </v>
      </c>
      <c r="W35" s="67"/>
      <c r="X35" s="47" t="str">
        <f>IF(W35&gt;0,IF(W35&gt;W34,"G"," ")," ")</f>
        <v xml:space="preserve"> </v>
      </c>
      <c r="Y35" s="6"/>
      <c r="Z35" s="52"/>
      <c r="AA35" s="4"/>
      <c r="AB35" s="4"/>
      <c r="AC35" s="4"/>
      <c r="AD35" s="4"/>
      <c r="AE35" s="18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9">
        <f t="shared" si="4"/>
        <v>17</v>
      </c>
      <c r="AU35" s="4" t="str">
        <f>IF(Q33="G",N32,N33)</f>
        <v xml:space="preserve"> </v>
      </c>
      <c r="AV35" s="17" t="str">
        <f>IF(Q33="G",O32,O33)</f>
        <v xml:space="preserve"> </v>
      </c>
    </row>
    <row r="36" spans="1:48" ht="16.5" thickBot="1" x14ac:dyDescent="0.3">
      <c r="A36" s="29">
        <v>32</v>
      </c>
      <c r="B36" s="38"/>
      <c r="C36" s="120">
        <f>C5</f>
        <v>1</v>
      </c>
      <c r="D36" s="85">
        <f>D5</f>
        <v>1</v>
      </c>
      <c r="E36" s="85">
        <f>E29</f>
        <v>1</v>
      </c>
      <c r="F36" s="85">
        <f>F33</f>
        <v>1</v>
      </c>
      <c r="G36" s="86">
        <f t="shared" si="1"/>
        <v>1</v>
      </c>
      <c r="H36" s="32" t="s">
        <v>39</v>
      </c>
      <c r="I36" s="22">
        <f t="shared" si="0"/>
        <v>3</v>
      </c>
      <c r="K36" s="129"/>
      <c r="L36" s="49">
        <f>L29+1</f>
        <v>11</v>
      </c>
      <c r="M36" s="50" t="s">
        <v>4</v>
      </c>
      <c r="N36" s="4" t="str">
        <f>IF(OR(A42&gt;0,A43&gt;0,A44&gt;0,A45&gt;0)," ",11)</f>
        <v xml:space="preserve"> </v>
      </c>
      <c r="O36" s="4" t="str">
        <f>IF(OR(A42&gt;0,A43&gt;0,A44&gt;0,A45&gt;0)," ",B15)</f>
        <v xml:space="preserve"> </v>
      </c>
      <c r="P36" s="66"/>
      <c r="Q36" s="107" t="str">
        <f>IF(P36&gt;0,IF(P36&gt;P37,"G"," ")," ")</f>
        <v xml:space="preserve"> </v>
      </c>
      <c r="R36" s="55"/>
      <c r="S36" s="4"/>
      <c r="T36" s="4"/>
      <c r="U36" s="4"/>
      <c r="V36" s="4"/>
      <c r="W36" s="4"/>
      <c r="X36" s="4"/>
      <c r="Y36" s="6"/>
      <c r="Z36" s="52"/>
      <c r="AA36" s="4"/>
      <c r="AB36" s="4"/>
      <c r="AC36" s="4"/>
      <c r="AD36" s="4"/>
      <c r="AE36" s="18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69">
        <f t="shared" si="4"/>
        <v>17</v>
      </c>
      <c r="AU36" s="4" t="str">
        <f>IF(Q35="G",N34,N35)</f>
        <v xml:space="preserve"> </v>
      </c>
      <c r="AV36" s="17" t="str">
        <f>IF(Q35="G",O34,O35)</f>
        <v xml:space="preserve"> </v>
      </c>
    </row>
    <row r="37" spans="1:48" ht="16.5" thickBot="1" x14ac:dyDescent="0.3">
      <c r="K37" s="131"/>
      <c r="L37" s="109">
        <f>L36</f>
        <v>11</v>
      </c>
      <c r="M37" s="71" t="s">
        <v>5</v>
      </c>
      <c r="N37" s="21" t="str">
        <f>IF(OR(A42&gt;0,A43&gt;0,A44&gt;0,A45&gt;0)," ",22)</f>
        <v xml:space="preserve"> </v>
      </c>
      <c r="O37" s="21" t="str">
        <f>IF(OR(A42&gt;0,A43&gt;0,A44&gt;0,A45&gt;0)," ",B26)</f>
        <v xml:space="preserve"> </v>
      </c>
      <c r="P37" s="74"/>
      <c r="Q37" s="110" t="str">
        <f>IF(P37&gt;0,IF(P37&gt;P36,"G"," ")," ")</f>
        <v xml:space="preserve"> </v>
      </c>
      <c r="R37" s="57"/>
      <c r="S37" s="21"/>
      <c r="T37" s="21"/>
      <c r="U37" s="21"/>
      <c r="V37" s="21"/>
      <c r="W37" s="21"/>
      <c r="X37" s="21"/>
      <c r="Y37" s="23"/>
      <c r="Z37" s="86"/>
      <c r="AA37" s="21"/>
      <c r="AB37" s="21"/>
      <c r="AC37" s="21"/>
      <c r="AD37" s="21"/>
      <c r="AE37" s="32"/>
      <c r="AF37" s="2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111">
        <f t="shared" si="4"/>
        <v>17</v>
      </c>
      <c r="AU37" s="21" t="str">
        <f>IF(Q37="G",N36,N37)</f>
        <v xml:space="preserve"> </v>
      </c>
      <c r="AV37" s="22" t="str">
        <f>IF(Q37="G",O36,O37)</f>
        <v xml:space="preserve"> </v>
      </c>
    </row>
    <row r="40" spans="1:48" ht="39.950000000000003" customHeight="1" thickBot="1" x14ac:dyDescent="0.3">
      <c r="A40" s="132" t="s">
        <v>41</v>
      </c>
      <c r="B40" s="132"/>
      <c r="C40" s="132" t="s">
        <v>42</v>
      </c>
      <c r="D40" s="133"/>
      <c r="E40" s="133"/>
    </row>
    <row r="41" spans="1:48" ht="16.5" thickBot="1" x14ac:dyDescent="0.3">
      <c r="A41" s="121"/>
      <c r="B41" s="113" t="s">
        <v>36</v>
      </c>
      <c r="C41" s="122"/>
      <c r="D41" s="123"/>
      <c r="E41" s="124"/>
    </row>
    <row r="42" spans="1:48" ht="16.5" thickBot="1" x14ac:dyDescent="0.3">
      <c r="A42" s="68"/>
      <c r="B42" s="114" t="s">
        <v>32</v>
      </c>
      <c r="C42" s="122"/>
      <c r="D42" s="123"/>
      <c r="E42" s="124"/>
    </row>
    <row r="43" spans="1:48" ht="16.5" thickBot="1" x14ac:dyDescent="0.3">
      <c r="A43" s="68"/>
      <c r="B43" s="115" t="s">
        <v>33</v>
      </c>
      <c r="C43" s="122"/>
      <c r="D43" s="123"/>
      <c r="E43" s="124"/>
    </row>
    <row r="44" spans="1:48" ht="16.5" thickBot="1" x14ac:dyDescent="0.3">
      <c r="A44" s="68"/>
      <c r="B44" s="115" t="s">
        <v>34</v>
      </c>
      <c r="C44" s="122"/>
      <c r="D44" s="123"/>
      <c r="E44" s="124"/>
    </row>
    <row r="45" spans="1:48" ht="16.5" thickBot="1" x14ac:dyDescent="0.3">
      <c r="A45" s="68" t="s">
        <v>35</v>
      </c>
      <c r="B45" s="116" t="s">
        <v>7</v>
      </c>
      <c r="C45" s="122">
        <v>1</v>
      </c>
      <c r="D45" s="123"/>
      <c r="E45" s="124"/>
    </row>
    <row r="47" spans="1:48" x14ac:dyDescent="0.25">
      <c r="A47" t="s">
        <v>11</v>
      </c>
      <c r="B47" t="s">
        <v>12</v>
      </c>
      <c r="C47" t="s">
        <v>13</v>
      </c>
    </row>
    <row r="48" spans="1:48" x14ac:dyDescent="0.25">
      <c r="A48" t="s">
        <v>14</v>
      </c>
      <c r="B48" t="s">
        <v>15</v>
      </c>
      <c r="C48" t="s">
        <v>16</v>
      </c>
    </row>
  </sheetData>
  <mergeCells count="30">
    <mergeCell ref="C3:I3"/>
    <mergeCell ref="G4:I4"/>
    <mergeCell ref="L4:Q4"/>
    <mergeCell ref="S4:X4"/>
    <mergeCell ref="Z4:AE4"/>
    <mergeCell ref="AN18:AS18"/>
    <mergeCell ref="AN19:AO19"/>
    <mergeCell ref="K22:K25"/>
    <mergeCell ref="AN22:AO22"/>
    <mergeCell ref="AN5:AR5"/>
    <mergeCell ref="K6:K9"/>
    <mergeCell ref="AP8:AP10"/>
    <mergeCell ref="AO9:AO10"/>
    <mergeCell ref="K10:K13"/>
    <mergeCell ref="AG11:AL11"/>
    <mergeCell ref="L5:M5"/>
    <mergeCell ref="S5:T5"/>
    <mergeCell ref="Z5:AA5"/>
    <mergeCell ref="A40:B40"/>
    <mergeCell ref="C40:E40"/>
    <mergeCell ref="C41:E41"/>
    <mergeCell ref="K14:K17"/>
    <mergeCell ref="K18:K21"/>
    <mergeCell ref="C42:E42"/>
    <mergeCell ref="C43:E43"/>
    <mergeCell ref="C44:E44"/>
    <mergeCell ref="C45:E45"/>
    <mergeCell ref="K26:K29"/>
    <mergeCell ref="K30:K33"/>
    <mergeCell ref="K34:K3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opLeftCell="R1" zoomScale="90" zoomScaleNormal="50" workbookViewId="0">
      <selection activeCell="B7" sqref="B7"/>
    </sheetView>
  </sheetViews>
  <sheetFormatPr baseColWidth="10" defaultRowHeight="15.75" x14ac:dyDescent="0.25"/>
  <cols>
    <col min="2" max="2" width="14.125" customWidth="1"/>
    <col min="3" max="3" width="5.375" bestFit="1" customWidth="1"/>
    <col min="4" max="6" width="4.125" bestFit="1" customWidth="1"/>
    <col min="7" max="7" width="4.625" customWidth="1"/>
    <col min="8" max="8" width="2.125" bestFit="1" customWidth="1"/>
    <col min="9" max="9" width="3.5" customWidth="1"/>
    <col min="12" max="12" width="3.375" bestFit="1" customWidth="1"/>
    <col min="13" max="13" width="7.625" bestFit="1" customWidth="1"/>
    <col min="14" max="14" width="10.375" bestFit="1" customWidth="1"/>
    <col min="15" max="15" width="12.5" customWidth="1"/>
    <col min="16" max="16" width="5.875" bestFit="1" customWidth="1"/>
    <col min="17" max="17" width="8.375" bestFit="1" customWidth="1"/>
    <col min="18" max="18" width="5.625" bestFit="1" customWidth="1"/>
    <col min="19" max="19" width="5.5" customWidth="1"/>
    <col min="20" max="20" width="2.375" bestFit="1" customWidth="1"/>
    <col min="21" max="21" width="8" bestFit="1" customWidth="1"/>
    <col min="22" max="22" width="10.375" customWidth="1"/>
    <col min="23" max="23" width="5.875" bestFit="1" customWidth="1"/>
    <col min="24" max="24" width="8.375" bestFit="1" customWidth="1"/>
    <col min="25" max="25" width="5.625" bestFit="1" customWidth="1"/>
    <col min="26" max="26" width="5.125" customWidth="1"/>
    <col min="27" max="27" width="4.125" customWidth="1"/>
    <col min="28" max="28" width="10.625" customWidth="1"/>
    <col min="29" max="29" width="12" customWidth="1"/>
    <col min="30" max="30" width="5.875" bestFit="1" customWidth="1"/>
    <col min="31" max="31" width="8.375" bestFit="1" customWidth="1"/>
    <col min="33" max="33" width="9.625" bestFit="1" customWidth="1"/>
    <col min="34" max="34" width="2.375" bestFit="1" customWidth="1"/>
    <col min="35" max="35" width="8" bestFit="1" customWidth="1"/>
    <col min="36" max="36" width="15.875" customWidth="1"/>
    <col min="37" max="37" width="5.875" bestFit="1" customWidth="1"/>
    <col min="38" max="38" width="8.375" bestFit="1" customWidth="1"/>
    <col min="40" max="40" width="5.625" customWidth="1"/>
    <col min="41" max="41" width="6.625" customWidth="1"/>
    <col min="42" max="42" width="5.5" customWidth="1"/>
    <col min="43" max="43" width="16.25" bestFit="1" customWidth="1"/>
  </cols>
  <sheetData>
    <row r="1" spans="1:48" x14ac:dyDescent="0.25">
      <c r="A1" s="3" t="s">
        <v>26</v>
      </c>
    </row>
    <row r="2" spans="1:48" ht="16.5" thickBot="1" x14ac:dyDescent="0.3"/>
    <row r="3" spans="1:48" ht="16.5" thickBot="1" x14ac:dyDescent="0.3">
      <c r="C3" s="150" t="s">
        <v>37</v>
      </c>
      <c r="D3" s="151"/>
      <c r="E3" s="151"/>
      <c r="F3" s="151"/>
      <c r="G3" s="151"/>
      <c r="H3" s="151"/>
      <c r="I3" s="152"/>
      <c r="K3" s="12"/>
      <c r="L3" s="75"/>
      <c r="M3" s="75"/>
      <c r="N3" s="76"/>
      <c r="O3" s="75"/>
      <c r="P3" s="75"/>
      <c r="Q3" s="75"/>
      <c r="R3" s="75"/>
      <c r="S3" s="13"/>
      <c r="T3" s="13"/>
      <c r="U3" s="13"/>
      <c r="V3" s="13"/>
      <c r="W3" s="13"/>
      <c r="X3" s="13"/>
      <c r="Y3" s="14" t="s">
        <v>24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ht="16.5" thickBot="1" x14ac:dyDescent="0.3">
      <c r="A4" s="12" t="s">
        <v>20</v>
      </c>
      <c r="B4" s="72" t="s">
        <v>25</v>
      </c>
      <c r="C4" s="83" t="s">
        <v>36</v>
      </c>
      <c r="D4" s="84" t="s">
        <v>32</v>
      </c>
      <c r="E4" s="84" t="s">
        <v>33</v>
      </c>
      <c r="F4" s="84" t="s">
        <v>34</v>
      </c>
      <c r="G4" s="153" t="s">
        <v>38</v>
      </c>
      <c r="H4" s="154"/>
      <c r="I4" s="155"/>
      <c r="K4" s="16"/>
      <c r="L4" s="137" t="s">
        <v>40</v>
      </c>
      <c r="M4" s="137"/>
      <c r="N4" s="137"/>
      <c r="O4" s="137"/>
      <c r="P4" s="137"/>
      <c r="Q4" s="137"/>
      <c r="R4" s="55"/>
      <c r="S4" s="137" t="s">
        <v>40</v>
      </c>
      <c r="T4" s="137"/>
      <c r="U4" s="137"/>
      <c r="V4" s="137"/>
      <c r="W4" s="137"/>
      <c r="X4" s="137"/>
      <c r="Y4" s="4"/>
      <c r="Z4" s="137" t="s">
        <v>40</v>
      </c>
      <c r="AA4" s="137"/>
      <c r="AB4" s="137"/>
      <c r="AC4" s="137"/>
      <c r="AD4" s="137"/>
      <c r="AE4" s="13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7"/>
    </row>
    <row r="5" spans="1:48" ht="16.5" thickBot="1" x14ac:dyDescent="0.3">
      <c r="A5" s="28">
        <v>1</v>
      </c>
      <c r="B5" s="36" t="s">
        <v>63</v>
      </c>
      <c r="C5" s="117">
        <f>L21</f>
        <v>1</v>
      </c>
      <c r="D5" s="91">
        <f>S18</f>
        <v>1</v>
      </c>
      <c r="E5" s="91">
        <f>Z17</f>
        <v>1</v>
      </c>
      <c r="F5" s="91">
        <f>AG13</f>
        <v>1</v>
      </c>
      <c r="G5" s="92">
        <f>$AN$20</f>
        <v>1</v>
      </c>
      <c r="H5" s="93" t="s">
        <v>39</v>
      </c>
      <c r="I5" s="94">
        <f>$AN$23</f>
        <v>3</v>
      </c>
      <c r="K5" s="8"/>
      <c r="L5" s="138" t="s">
        <v>23</v>
      </c>
      <c r="M5" s="139"/>
      <c r="N5" s="9" t="s">
        <v>20</v>
      </c>
      <c r="O5" s="9" t="s">
        <v>0</v>
      </c>
      <c r="P5" s="9" t="s">
        <v>31</v>
      </c>
      <c r="Q5" s="10" t="s">
        <v>3</v>
      </c>
      <c r="R5" s="55"/>
      <c r="S5" s="138" t="s">
        <v>23</v>
      </c>
      <c r="T5" s="139"/>
      <c r="U5" s="9" t="s">
        <v>21</v>
      </c>
      <c r="V5" s="9" t="s">
        <v>0</v>
      </c>
      <c r="W5" s="9" t="s">
        <v>31</v>
      </c>
      <c r="X5" s="10" t="s">
        <v>3</v>
      </c>
      <c r="Y5" s="4"/>
      <c r="Z5" s="138" t="s">
        <v>2</v>
      </c>
      <c r="AA5" s="139"/>
      <c r="AB5" s="9" t="s">
        <v>1</v>
      </c>
      <c r="AC5" s="9" t="s">
        <v>0</v>
      </c>
      <c r="AD5" s="9" t="s">
        <v>31</v>
      </c>
      <c r="AE5" s="9" t="s">
        <v>3</v>
      </c>
      <c r="AF5" s="10"/>
      <c r="AG5" s="4"/>
      <c r="AH5" s="4"/>
      <c r="AI5" s="4"/>
      <c r="AJ5" s="4"/>
      <c r="AK5" s="4"/>
      <c r="AL5" s="4"/>
      <c r="AM5" s="4"/>
      <c r="AN5" s="140" t="s">
        <v>9</v>
      </c>
      <c r="AO5" s="141"/>
      <c r="AP5" s="141"/>
      <c r="AQ5" s="141"/>
      <c r="AR5" s="142"/>
      <c r="AS5" s="4"/>
      <c r="AT5" s="8" t="s">
        <v>10</v>
      </c>
      <c r="AU5" s="10" t="s">
        <v>9</v>
      </c>
      <c r="AV5" s="17"/>
    </row>
    <row r="6" spans="1:48" x14ac:dyDescent="0.25">
      <c r="A6" s="24">
        <v>2</v>
      </c>
      <c r="B6" s="37" t="s">
        <v>45</v>
      </c>
      <c r="C6" s="118">
        <f>L22</f>
        <v>2</v>
      </c>
      <c r="D6" s="82">
        <f>S22</f>
        <v>8</v>
      </c>
      <c r="E6" s="82">
        <f>Z25</f>
        <v>3</v>
      </c>
      <c r="F6" s="82">
        <f>AG29</f>
        <v>2</v>
      </c>
      <c r="G6" s="52">
        <f>$AN$20</f>
        <v>1</v>
      </c>
      <c r="H6" s="18" t="s">
        <v>39</v>
      </c>
      <c r="I6" s="17">
        <f t="shared" ref="I6:I36" si="0">$AN$23</f>
        <v>3</v>
      </c>
      <c r="K6" s="143" t="s">
        <v>17</v>
      </c>
      <c r="L6" s="98">
        <f>L37+1</f>
        <v>12</v>
      </c>
      <c r="M6" s="99" t="s">
        <v>4</v>
      </c>
      <c r="N6" s="13" t="str">
        <f>IF(OR(A42&gt;0,A43&gt;0,A44&gt;0,A45&gt;0)," ",21)</f>
        <v xml:space="preserve"> </v>
      </c>
      <c r="O6" s="13" t="str">
        <f>IF(OR(A42&gt;0,A43&gt;0,A44&gt;0,A45&gt;0)," ",B25)</f>
        <v xml:space="preserve"> </v>
      </c>
      <c r="P6" s="59"/>
      <c r="Q6" s="100" t="str">
        <f>IF(P6&gt;0,IF(P6&gt;P7,"G"," ")," ")</f>
        <v xml:space="preserve"> </v>
      </c>
      <c r="R6" s="54"/>
      <c r="S6" s="49">
        <f>S14+1</f>
        <v>3</v>
      </c>
      <c r="T6" s="50" t="s">
        <v>4</v>
      </c>
      <c r="U6" s="1" t="str">
        <f>IF($A$42&gt;0,A16,IF(Q6="G",N6,N7))</f>
        <v xml:space="preserve"> </v>
      </c>
      <c r="V6" s="1" t="str">
        <f>IF($A$42&gt;0,B16,IF(Q6="G",O6,O7))</f>
        <v xml:space="preserve"> </v>
      </c>
      <c r="W6" s="58"/>
      <c r="X6" s="39" t="str">
        <f>IF(W6&gt;0,IF(W6&gt;W7,"G"," ")," ")</f>
        <v xml:space="preserve"> </v>
      </c>
      <c r="Y6" s="5"/>
      <c r="Z6" s="52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12"/>
      <c r="AO6" s="13"/>
      <c r="AP6" s="13"/>
      <c r="AQ6" s="13"/>
      <c r="AR6" s="15"/>
      <c r="AS6" s="4"/>
      <c r="AT6" s="4">
        <v>1</v>
      </c>
      <c r="AU6" s="4">
        <f>IF(AS20="G",AP20,AP21)</f>
        <v>1</v>
      </c>
      <c r="AV6" s="17" t="str">
        <f>IF(AS20="G",AQ20,AQ21)</f>
        <v>CAZALENS Thomas</v>
      </c>
    </row>
    <row r="7" spans="1:48" ht="16.5" thickBot="1" x14ac:dyDescent="0.3">
      <c r="A7" s="24">
        <v>3</v>
      </c>
      <c r="B7" s="37"/>
      <c r="C7" s="119">
        <f>L30</f>
        <v>3</v>
      </c>
      <c r="D7" s="87">
        <f>S30</f>
        <v>5</v>
      </c>
      <c r="E7" s="87">
        <f>Z33</f>
        <v>4</v>
      </c>
      <c r="F7" s="87">
        <f>F6</f>
        <v>2</v>
      </c>
      <c r="G7" s="88">
        <f t="shared" ref="G7:G36" si="1">$AN$20</f>
        <v>1</v>
      </c>
      <c r="H7" s="89" t="s">
        <v>39</v>
      </c>
      <c r="I7" s="90">
        <f t="shared" si="0"/>
        <v>3</v>
      </c>
      <c r="K7" s="144"/>
      <c r="L7" s="35">
        <f>L6</f>
        <v>12</v>
      </c>
      <c r="M7" s="34" t="s">
        <v>5</v>
      </c>
      <c r="N7" s="2" t="str">
        <f>IF(OR(A42&gt;0,A43&gt;0,A44&gt;0,A45&gt;0)," ",12)</f>
        <v xml:space="preserve"> </v>
      </c>
      <c r="O7" s="2" t="str">
        <f>IF(OR(A42&gt;0,A43&gt;0,A44&gt;0,A45&gt;0)," ",B16)</f>
        <v xml:space="preserve"> </v>
      </c>
      <c r="P7" s="61"/>
      <c r="Q7" s="101" t="str">
        <f>IF(P7&gt;0,IF(P7&gt;P6,"G"," ")," ")</f>
        <v xml:space="preserve"> </v>
      </c>
      <c r="R7" s="55"/>
      <c r="S7" s="35">
        <f>S6</f>
        <v>3</v>
      </c>
      <c r="T7" s="34" t="s">
        <v>5</v>
      </c>
      <c r="U7" s="2" t="str">
        <f>IF($A$42&gt;0,A9,IF(Q9="G",N9,N8))</f>
        <v xml:space="preserve"> </v>
      </c>
      <c r="V7" s="2" t="str">
        <f>IF($A$42&gt;0,B9,IF(Q9="G",O9,O8))</f>
        <v xml:space="preserve"> </v>
      </c>
      <c r="W7" s="61"/>
      <c r="X7" s="40" t="str">
        <f>IF(W7&gt;0,IF(W7&gt;W6,"G"," ")," ")</f>
        <v xml:space="preserve"> </v>
      </c>
      <c r="Y7" s="6"/>
      <c r="Z7" s="52"/>
      <c r="AA7" s="4"/>
      <c r="AB7" s="4"/>
      <c r="AC7" s="4"/>
      <c r="AD7" s="4"/>
      <c r="AE7" s="4"/>
      <c r="AF7" s="6"/>
      <c r="AG7" s="4"/>
      <c r="AH7" s="4"/>
      <c r="AI7" s="4"/>
      <c r="AJ7" s="4"/>
      <c r="AK7" s="4"/>
      <c r="AL7" s="4"/>
      <c r="AM7" s="4"/>
      <c r="AN7" s="16"/>
      <c r="AO7" s="4"/>
      <c r="AP7" s="18" t="str">
        <f>AV6</f>
        <v>CAZALENS Thomas</v>
      </c>
      <c r="AQ7" s="4"/>
      <c r="AR7" s="17"/>
      <c r="AS7" s="4"/>
      <c r="AT7" s="4">
        <v>2</v>
      </c>
      <c r="AU7" s="4">
        <f>IF(AS20="G",AP21,AP20)</f>
        <v>2</v>
      </c>
      <c r="AV7" s="17" t="str">
        <f>IF(AS20="G",AQ21,AQ20)</f>
        <v>Bye</v>
      </c>
    </row>
    <row r="8" spans="1:48" ht="16.5" thickBot="1" x14ac:dyDescent="0.3">
      <c r="A8" s="24">
        <v>4</v>
      </c>
      <c r="B8" s="37"/>
      <c r="C8" s="118">
        <f>L13</f>
        <v>4</v>
      </c>
      <c r="D8" s="82">
        <f>S10</f>
        <v>4</v>
      </c>
      <c r="E8" s="82">
        <f>Z9</f>
        <v>2</v>
      </c>
      <c r="F8" s="82">
        <f>F5</f>
        <v>1</v>
      </c>
      <c r="G8" s="52">
        <f t="shared" si="1"/>
        <v>1</v>
      </c>
      <c r="H8" s="18" t="s">
        <v>39</v>
      </c>
      <c r="I8" s="17">
        <f t="shared" si="0"/>
        <v>3</v>
      </c>
      <c r="K8" s="144"/>
      <c r="L8" s="49">
        <f>L12+1</f>
        <v>5</v>
      </c>
      <c r="M8" s="50" t="s">
        <v>4</v>
      </c>
      <c r="N8" s="4" t="str">
        <f>IF(OR(A42&gt;0,A43&gt;0,A44&gt;0,A45&gt;0)," ",28)</f>
        <v xml:space="preserve"> </v>
      </c>
      <c r="O8" s="4" t="str">
        <f>IF(OR(A42&gt;0,A43&gt;0,A44&gt;0,A45&gt;0)," ",B32)</f>
        <v xml:space="preserve"> </v>
      </c>
      <c r="P8" s="58"/>
      <c r="Q8" s="102" t="str">
        <f>IF(P8&gt;0,IF(P8&gt;P9,"G"," ")," ")</f>
        <v xml:space="preserve"> </v>
      </c>
      <c r="R8" s="55"/>
      <c r="S8" s="4"/>
      <c r="T8" s="4"/>
      <c r="U8" s="4"/>
      <c r="V8" s="4"/>
      <c r="W8" s="4"/>
      <c r="X8" s="18"/>
      <c r="Y8" s="6"/>
      <c r="Z8" s="52"/>
      <c r="AA8" s="4"/>
      <c r="AB8" s="4"/>
      <c r="AC8" s="4"/>
      <c r="AD8" s="4"/>
      <c r="AE8" s="18"/>
      <c r="AF8" s="6"/>
      <c r="AG8" s="4"/>
      <c r="AH8" s="4"/>
      <c r="AI8" s="4"/>
      <c r="AJ8" s="4"/>
      <c r="AK8" s="4"/>
      <c r="AL8" s="4"/>
      <c r="AM8" s="4"/>
      <c r="AN8" s="16"/>
      <c r="AO8" s="19" t="str">
        <f>AV7</f>
        <v>Bye</v>
      </c>
      <c r="AP8" s="146">
        <v>1</v>
      </c>
      <c r="AQ8" s="4"/>
      <c r="AR8" s="17"/>
      <c r="AS8" s="4"/>
      <c r="AT8" s="4">
        <v>3</v>
      </c>
      <c r="AU8" s="4" t="str">
        <f>IF(AS23="G",AP23,AP24)</f>
        <v xml:space="preserve"> </v>
      </c>
      <c r="AV8" s="17" t="str">
        <f>IF(AS23="G",AQ23,AQ24)</f>
        <v xml:space="preserve"> </v>
      </c>
    </row>
    <row r="9" spans="1:48" ht="16.5" thickBot="1" x14ac:dyDescent="0.3">
      <c r="A9" s="24">
        <v>5</v>
      </c>
      <c r="B9" s="37"/>
      <c r="C9" s="119">
        <f>L9</f>
        <v>5</v>
      </c>
      <c r="D9" s="87">
        <f>S6</f>
        <v>3</v>
      </c>
      <c r="E9" s="87">
        <f>E8</f>
        <v>2</v>
      </c>
      <c r="F9" s="87">
        <f>F8</f>
        <v>1</v>
      </c>
      <c r="G9" s="88">
        <f t="shared" si="1"/>
        <v>1</v>
      </c>
      <c r="H9" s="89" t="s">
        <v>39</v>
      </c>
      <c r="I9" s="90">
        <f t="shared" si="0"/>
        <v>3</v>
      </c>
      <c r="K9" s="145"/>
      <c r="L9" s="35">
        <f>L8</f>
        <v>5</v>
      </c>
      <c r="M9" s="34" t="s">
        <v>5</v>
      </c>
      <c r="N9" s="2" t="str">
        <f>IF(OR(A42&gt;0,A43&gt;0,A44&gt;0,A45&gt;0)," ",5)</f>
        <v xml:space="preserve"> </v>
      </c>
      <c r="O9" s="2" t="str">
        <f>IF(OR(A42&gt;0,A43&gt;0,A44&gt;0,A45&gt;0)," ",B9)</f>
        <v xml:space="preserve"> </v>
      </c>
      <c r="P9" s="61"/>
      <c r="Q9" s="101" t="str">
        <f>IF(P9&gt;0,IF(P9&gt;P8,"G"," ")," ")</f>
        <v xml:space="preserve"> </v>
      </c>
      <c r="R9" s="56"/>
      <c r="S9" s="2"/>
      <c r="T9" s="2"/>
      <c r="U9" s="2"/>
      <c r="V9" s="2"/>
      <c r="W9" s="2"/>
      <c r="X9" s="2"/>
      <c r="Y9" s="7"/>
      <c r="Z9" s="27">
        <f>Z17+1</f>
        <v>2</v>
      </c>
      <c r="AA9" s="50" t="s">
        <v>4</v>
      </c>
      <c r="AB9" s="1" t="str">
        <f>IF(A43&gt;0,A9,IF(X6="G",U6,U7))</f>
        <v xml:space="preserve"> </v>
      </c>
      <c r="AC9" s="1" t="str">
        <f>IF(A43&gt;0,B9,IF(X6="G",V6,V7))</f>
        <v xml:space="preserve"> </v>
      </c>
      <c r="AD9" s="60"/>
      <c r="AE9" s="41" t="str">
        <f>IF(AD9&gt;0,IF(AD9&gt;AD10,"G"," ")," ")</f>
        <v xml:space="preserve"> </v>
      </c>
      <c r="AF9" s="6"/>
      <c r="AG9" s="4"/>
      <c r="AH9" s="4"/>
      <c r="AI9" s="4"/>
      <c r="AJ9" s="4"/>
      <c r="AK9" s="4"/>
      <c r="AL9" s="4"/>
      <c r="AM9" s="4"/>
      <c r="AN9" s="16"/>
      <c r="AO9" s="146">
        <v>2</v>
      </c>
      <c r="AP9" s="147"/>
      <c r="AQ9" s="4" t="str">
        <f>AV8</f>
        <v xml:space="preserve"> </v>
      </c>
      <c r="AR9" s="17"/>
      <c r="AS9" s="4"/>
      <c r="AT9" s="4">
        <v>4</v>
      </c>
      <c r="AU9" s="4" t="str">
        <f>IF(AS23="G",AP24,AP23)</f>
        <v xml:space="preserve"> </v>
      </c>
      <c r="AV9" s="17" t="str">
        <f>IF(AS23="G",AQ24,AQ23)</f>
        <v xml:space="preserve"> </v>
      </c>
    </row>
    <row r="10" spans="1:48" ht="16.5" thickBot="1" x14ac:dyDescent="0.3">
      <c r="A10" s="24">
        <v>6</v>
      </c>
      <c r="B10" s="37"/>
      <c r="C10" s="118">
        <f>L34</f>
        <v>6</v>
      </c>
      <c r="D10" s="82">
        <f>S34</f>
        <v>6</v>
      </c>
      <c r="E10" s="82">
        <f>E7</f>
        <v>4</v>
      </c>
      <c r="F10" s="82">
        <f>F7</f>
        <v>2</v>
      </c>
      <c r="G10" s="52">
        <f t="shared" si="1"/>
        <v>1</v>
      </c>
      <c r="H10" s="18" t="s">
        <v>39</v>
      </c>
      <c r="I10" s="17">
        <f t="shared" si="0"/>
        <v>3</v>
      </c>
      <c r="K10" s="149" t="s">
        <v>18</v>
      </c>
      <c r="L10" s="49">
        <f>L7+1</f>
        <v>13</v>
      </c>
      <c r="M10" s="50" t="s">
        <v>4</v>
      </c>
      <c r="N10" s="4" t="str">
        <f>IF(OR(A42&gt;0,A43&gt;0,A44&gt;0,A45&gt;0)," ",20)</f>
        <v xml:space="preserve"> </v>
      </c>
      <c r="O10" s="4" t="str">
        <f>IF(OR(A42&gt;0,A43&gt;0,A44&gt;0,A45&gt;0)," ",B24)</f>
        <v xml:space="preserve"> </v>
      </c>
      <c r="P10" s="58"/>
      <c r="Q10" s="102" t="str">
        <f>IF(P10&gt;0,IF(P10&gt;P11,"G"," ")," ")</f>
        <v xml:space="preserve"> </v>
      </c>
      <c r="R10" s="54"/>
      <c r="S10" s="49">
        <f>S6+1</f>
        <v>4</v>
      </c>
      <c r="T10" s="50" t="s">
        <v>4</v>
      </c>
      <c r="U10" s="1" t="str">
        <f>IF($A$42&gt;0,A17,IF(Q10="G",N10,N11))</f>
        <v xml:space="preserve"> </v>
      </c>
      <c r="V10" s="1" t="str">
        <f>IF($A$42&gt;0,B17,IF(Q10="G",O10,O11))</f>
        <v xml:space="preserve"> </v>
      </c>
      <c r="W10" s="60"/>
      <c r="X10" s="41" t="str">
        <f>IF(W10&gt;0,IF(W10&gt;W11,"G"," ")," ")</f>
        <v xml:space="preserve"> </v>
      </c>
      <c r="Y10" s="5"/>
      <c r="Z10" s="26">
        <f>Z9</f>
        <v>2</v>
      </c>
      <c r="AA10" s="34" t="s">
        <v>5</v>
      </c>
      <c r="AB10" s="2" t="str">
        <f>IF(A43&gt;0,A8,IF(X10="G",U10,U11))</f>
        <v xml:space="preserve"> </v>
      </c>
      <c r="AC10" s="2" t="str">
        <f>IF(A43&gt;0,B8,IF(X10="G",V10,V11))</f>
        <v xml:space="preserve"> </v>
      </c>
      <c r="AD10" s="61"/>
      <c r="AE10" s="40" t="str">
        <f>IF(AD10&gt;0,IF(AD10&gt;AD9,"G"," ")," ")</f>
        <v xml:space="preserve"> </v>
      </c>
      <c r="AF10" s="6"/>
      <c r="AG10" s="4"/>
      <c r="AH10" s="4"/>
      <c r="AI10" s="4"/>
      <c r="AJ10" s="4"/>
      <c r="AK10" s="4"/>
      <c r="AL10" s="4"/>
      <c r="AM10" s="4"/>
      <c r="AN10" s="16"/>
      <c r="AO10" s="148"/>
      <c r="AP10" s="148"/>
      <c r="AQ10" s="11">
        <v>3</v>
      </c>
      <c r="AR10" s="17"/>
      <c r="AS10" s="4"/>
      <c r="AT10" s="4">
        <v>5</v>
      </c>
      <c r="AU10" s="4" t="str">
        <f>IF(AE10="G",AB9,AB10)</f>
        <v xml:space="preserve"> </v>
      </c>
      <c r="AV10" s="17" t="str">
        <f>IF(AE10="G",AC9,AC10)</f>
        <v xml:space="preserve"> </v>
      </c>
    </row>
    <row r="11" spans="1:48" ht="16.5" thickBot="1" x14ac:dyDescent="0.3">
      <c r="A11" s="24">
        <v>7</v>
      </c>
      <c r="B11" s="37"/>
      <c r="C11" s="119">
        <f>L26</f>
        <v>7</v>
      </c>
      <c r="D11" s="87">
        <f>S26</f>
        <v>7</v>
      </c>
      <c r="E11" s="87">
        <f>E6</f>
        <v>3</v>
      </c>
      <c r="F11" s="87">
        <f>F10</f>
        <v>2</v>
      </c>
      <c r="G11" s="88">
        <f t="shared" si="1"/>
        <v>1</v>
      </c>
      <c r="H11" s="89" t="s">
        <v>39</v>
      </c>
      <c r="I11" s="90">
        <f t="shared" si="0"/>
        <v>3</v>
      </c>
      <c r="K11" s="144"/>
      <c r="L11" s="35">
        <f>L10</f>
        <v>13</v>
      </c>
      <c r="M11" s="34" t="s">
        <v>5</v>
      </c>
      <c r="N11" s="2" t="str">
        <f>IF(OR(A42&gt;0,A43&gt;0,A44&gt;0,A45&gt;0)," ",13)</f>
        <v xml:space="preserve"> </v>
      </c>
      <c r="O11" s="2" t="str">
        <f>IF(OR(A42&gt;0,A43&gt;0,A44&gt;0,A45&gt;0)," ",B17)</f>
        <v xml:space="preserve"> </v>
      </c>
      <c r="P11" s="61"/>
      <c r="Q11" s="101" t="str">
        <f>IF(P11&gt;0,IF(P11&gt;P10,"G"," ")," ")</f>
        <v xml:space="preserve"> </v>
      </c>
      <c r="R11" s="55"/>
      <c r="S11" s="35">
        <f>S10</f>
        <v>4</v>
      </c>
      <c r="T11" s="34" t="s">
        <v>5</v>
      </c>
      <c r="U11" s="2" t="str">
        <f>IF($A$42&gt;0,A8,IF(Q13="G",N13,N12))</f>
        <v xml:space="preserve"> </v>
      </c>
      <c r="V11" s="2" t="str">
        <f>IF($A$42&gt;0,B8,IF(Q13="G",O13,O12))</f>
        <v xml:space="preserve"> </v>
      </c>
      <c r="W11" s="61"/>
      <c r="X11" s="40" t="str">
        <f>IF(W11&gt;0,IF(W11&gt;W10,"G"," ")," ")</f>
        <v xml:space="preserve"> </v>
      </c>
      <c r="Y11" s="6"/>
      <c r="Z11" s="52"/>
      <c r="AA11" s="4"/>
      <c r="AB11" s="4"/>
      <c r="AC11" s="4"/>
      <c r="AD11" s="4"/>
      <c r="AE11" s="18"/>
      <c r="AF11" s="6"/>
      <c r="AG11" s="137" t="s">
        <v>40</v>
      </c>
      <c r="AH11" s="137"/>
      <c r="AI11" s="137"/>
      <c r="AJ11" s="137"/>
      <c r="AK11" s="137"/>
      <c r="AL11" s="137"/>
      <c r="AM11" s="4"/>
      <c r="AN11" s="20"/>
      <c r="AO11" s="21"/>
      <c r="AP11" s="21"/>
      <c r="AQ11" s="21"/>
      <c r="AR11" s="22"/>
      <c r="AS11" s="4"/>
      <c r="AT11" s="4">
        <v>6</v>
      </c>
      <c r="AU11" s="4" t="str">
        <f>IF(AE33="G",AB34,AB33)</f>
        <v xml:space="preserve"> </v>
      </c>
      <c r="AV11" s="17" t="str">
        <f>IF(AE33="G",AC34,AC33)</f>
        <v xml:space="preserve"> </v>
      </c>
    </row>
    <row r="12" spans="1:48" ht="16.5" thickBot="1" x14ac:dyDescent="0.3">
      <c r="A12" s="24">
        <v>8</v>
      </c>
      <c r="B12" s="37"/>
      <c r="C12" s="118">
        <f>L17</f>
        <v>8</v>
      </c>
      <c r="D12" s="82">
        <f>S14</f>
        <v>2</v>
      </c>
      <c r="E12" s="82">
        <f>E5</f>
        <v>1</v>
      </c>
      <c r="F12" s="82">
        <f>F11</f>
        <v>2</v>
      </c>
      <c r="G12" s="52">
        <f t="shared" si="1"/>
        <v>1</v>
      </c>
      <c r="H12" s="18" t="s">
        <v>39</v>
      </c>
      <c r="I12" s="17">
        <f t="shared" si="0"/>
        <v>3</v>
      </c>
      <c r="K12" s="144"/>
      <c r="L12" s="49">
        <f>L31+1</f>
        <v>4</v>
      </c>
      <c r="M12" s="50" t="s">
        <v>4</v>
      </c>
      <c r="N12" s="4" t="str">
        <f>IF(OR(A42&gt;0,A43&gt;0,A44&gt;0,A45&gt;0)," ",29)</f>
        <v xml:space="preserve"> </v>
      </c>
      <c r="O12" s="4" t="str">
        <f>IF(OR(A42&gt;0,A43&gt;0,A44&gt;0,A45&gt;0)," ",B33)</f>
        <v xml:space="preserve"> </v>
      </c>
      <c r="P12" s="58"/>
      <c r="Q12" s="102" t="str">
        <f>IF(P12&gt;0,IF(P12&gt;P13,"G"," ")," ")</f>
        <v xml:space="preserve"> </v>
      </c>
      <c r="R12" s="55"/>
      <c r="S12" s="4"/>
      <c r="T12" s="4"/>
      <c r="U12" s="4"/>
      <c r="V12" s="4"/>
      <c r="W12" s="4"/>
      <c r="X12" s="18"/>
      <c r="Y12" s="6"/>
      <c r="Z12" s="52"/>
      <c r="AA12" s="4"/>
      <c r="AB12" s="4"/>
      <c r="AC12" s="4"/>
      <c r="AD12" s="4"/>
      <c r="AE12" s="18"/>
      <c r="AF12" s="4"/>
      <c r="AG12" s="8" t="s">
        <v>6</v>
      </c>
      <c r="AH12" s="9"/>
      <c r="AI12" s="9" t="s">
        <v>1</v>
      </c>
      <c r="AJ12" s="9" t="s">
        <v>0</v>
      </c>
      <c r="AK12" s="9" t="s">
        <v>31</v>
      </c>
      <c r="AL12" s="10" t="s">
        <v>3</v>
      </c>
      <c r="AM12" s="4"/>
      <c r="AN12" s="4"/>
      <c r="AO12" s="4"/>
      <c r="AP12" s="4"/>
      <c r="AQ12" s="4"/>
      <c r="AR12" s="4"/>
      <c r="AS12" s="4"/>
      <c r="AT12" s="4">
        <v>7</v>
      </c>
      <c r="AU12" s="4" t="str">
        <f>IF(AE25="G",AB26,AB25)</f>
        <v xml:space="preserve"> </v>
      </c>
      <c r="AV12" s="17" t="str">
        <f>IF(AE25="G",AC26,AC25)</f>
        <v xml:space="preserve"> </v>
      </c>
    </row>
    <row r="13" spans="1:48" x14ac:dyDescent="0.25">
      <c r="A13" s="24">
        <v>9</v>
      </c>
      <c r="B13" s="37"/>
      <c r="C13" s="119">
        <f>L15</f>
        <v>9</v>
      </c>
      <c r="D13" s="87">
        <f>D12</f>
        <v>2</v>
      </c>
      <c r="E13" s="87">
        <f>E12</f>
        <v>1</v>
      </c>
      <c r="F13" s="87">
        <f>F12</f>
        <v>2</v>
      </c>
      <c r="G13" s="88">
        <f t="shared" si="1"/>
        <v>1</v>
      </c>
      <c r="H13" s="89" t="s">
        <v>39</v>
      </c>
      <c r="I13" s="90">
        <f t="shared" si="0"/>
        <v>3</v>
      </c>
      <c r="K13" s="145"/>
      <c r="L13" s="35">
        <f>L12</f>
        <v>4</v>
      </c>
      <c r="M13" s="34" t="s">
        <v>5</v>
      </c>
      <c r="N13" s="2" t="str">
        <f>IF(OR(A42&gt;0,A43&gt;0,A44&gt;0,A45&gt;0)," ",4)</f>
        <v xml:space="preserve"> </v>
      </c>
      <c r="O13" s="2" t="str">
        <f>IF(OR(A42&gt;0,A43&gt;0,A44&gt;0,A45&gt;0)," ",B8)</f>
        <v xml:space="preserve"> </v>
      </c>
      <c r="P13" s="61"/>
      <c r="Q13" s="101" t="str">
        <f>IF(P13&gt;0,IF(P13&gt;P12,"G"," ")," ")</f>
        <v xml:space="preserve"> </v>
      </c>
      <c r="R13" s="56"/>
      <c r="S13" s="2"/>
      <c r="T13" s="2"/>
      <c r="U13" s="2"/>
      <c r="V13" s="2"/>
      <c r="W13" s="2"/>
      <c r="X13" s="31"/>
      <c r="Y13" s="7"/>
      <c r="Z13" s="53"/>
      <c r="AA13" s="2"/>
      <c r="AB13" s="2"/>
      <c r="AC13" s="2"/>
      <c r="AD13" s="2"/>
      <c r="AE13" s="31"/>
      <c r="AF13" s="7"/>
      <c r="AG13" s="33">
        <f>IF(C44&gt;0,C44,Z17)</f>
        <v>1</v>
      </c>
      <c r="AH13" s="77" t="s">
        <v>4</v>
      </c>
      <c r="AI13" s="4" t="str">
        <f>IF(A44&gt;0,A8,IF(AE10="G",AB10,AB9))</f>
        <v xml:space="preserve"> </v>
      </c>
      <c r="AJ13" s="4" t="str">
        <f>IF(A44&gt;0,B8,IF(AE10="G",AC10,AC9))</f>
        <v xml:space="preserve"> </v>
      </c>
      <c r="AK13" s="58"/>
      <c r="AL13" s="39" t="str">
        <f>IF(AK13&gt;0,IF(AK13&gt;AK14,"G"," ")," ")</f>
        <v xml:space="preserve"> </v>
      </c>
      <c r="AM13" s="4"/>
      <c r="AN13" s="4"/>
      <c r="AO13" s="4"/>
      <c r="AP13" s="4"/>
      <c r="AQ13" s="4"/>
      <c r="AR13" s="4"/>
      <c r="AS13" s="4"/>
      <c r="AT13" s="4">
        <v>8</v>
      </c>
      <c r="AU13" s="4" t="str">
        <f>IF(AE18="G",AB17,AB18)</f>
        <v xml:space="preserve"> </v>
      </c>
      <c r="AV13" s="17" t="str">
        <f>IF(AE18="G",AC17,AC18)</f>
        <v xml:space="preserve"> </v>
      </c>
    </row>
    <row r="14" spans="1:48" x14ac:dyDescent="0.25">
      <c r="A14" s="24">
        <v>10</v>
      </c>
      <c r="B14" s="37"/>
      <c r="C14" s="118">
        <f>L28</f>
        <v>10</v>
      </c>
      <c r="D14" s="82">
        <f>D11</f>
        <v>7</v>
      </c>
      <c r="E14" s="82">
        <f>E11</f>
        <v>3</v>
      </c>
      <c r="F14" s="82">
        <f>F13</f>
        <v>2</v>
      </c>
      <c r="G14" s="52">
        <f t="shared" si="1"/>
        <v>1</v>
      </c>
      <c r="H14" s="18" t="s">
        <v>39</v>
      </c>
      <c r="I14" s="17">
        <f t="shared" si="0"/>
        <v>3</v>
      </c>
      <c r="K14" s="134" t="s">
        <v>19</v>
      </c>
      <c r="L14" s="49">
        <f>L17+1</f>
        <v>9</v>
      </c>
      <c r="M14" s="50" t="s">
        <v>4</v>
      </c>
      <c r="N14" s="4" t="str">
        <f>IF(OR(A42&gt;0,A43&gt;0,A44&gt;0,A45&gt;0)," ",24)</f>
        <v xml:space="preserve"> </v>
      </c>
      <c r="O14" s="4" t="str">
        <f>IF(OR(A42&gt;0,A43&gt;0,A44&gt;0,A45&gt;0)," ",B28)</f>
        <v xml:space="preserve"> </v>
      </c>
      <c r="P14" s="62"/>
      <c r="Q14" s="103" t="str">
        <f>IF(P14&gt;0,IF(P14&gt;P15,"G"," ")," ")</f>
        <v xml:space="preserve"> </v>
      </c>
      <c r="R14" s="54"/>
      <c r="S14" s="49">
        <f>S18+1</f>
        <v>2</v>
      </c>
      <c r="T14" s="50" t="s">
        <v>4</v>
      </c>
      <c r="U14" s="1" t="str">
        <f>IF($A$42&gt;0,A13,IF(Q14="G",N14,N15))</f>
        <v xml:space="preserve"> </v>
      </c>
      <c r="V14" s="1" t="str">
        <f>IF($A$42&gt;0,B13,IF(Q14="G",O14,O15))</f>
        <v xml:space="preserve"> </v>
      </c>
      <c r="W14" s="62"/>
      <c r="X14" s="42" t="str">
        <f>IF(W14&gt;0,IF(W14&gt;W15,"G"," ")," ")</f>
        <v xml:space="preserve"> </v>
      </c>
      <c r="Y14" s="5"/>
      <c r="Z14" s="4"/>
      <c r="AA14" s="4"/>
      <c r="AB14" s="4"/>
      <c r="AC14" s="4"/>
      <c r="AD14" s="4"/>
      <c r="AE14" s="4"/>
      <c r="AF14" s="5"/>
      <c r="AG14" s="34">
        <f>AG13</f>
        <v>1</v>
      </c>
      <c r="AH14" s="78" t="s">
        <v>5</v>
      </c>
      <c r="AI14" s="2" t="str">
        <f>IF(A44&gt;0,A5,IF(AE18="G",AB18,AB17))</f>
        <v xml:space="preserve"> </v>
      </c>
      <c r="AJ14" s="2" t="str">
        <f>IF(A44&gt;0,B5,IF(AE18="G",AC18,AC17))</f>
        <v xml:space="preserve"> </v>
      </c>
      <c r="AK14" s="63"/>
      <c r="AL14" s="43" t="str">
        <f>IF(AK14&gt;0,IF(AK14&gt;AK13,"G"," ")," ")</f>
        <v xml:space="preserve"> </v>
      </c>
      <c r="AM14" s="4"/>
      <c r="AN14" s="4"/>
      <c r="AO14" s="4"/>
      <c r="AP14" s="4"/>
      <c r="AQ14" s="4"/>
      <c r="AR14" s="4"/>
      <c r="AS14" s="4"/>
      <c r="AT14" s="70">
        <v>9</v>
      </c>
      <c r="AU14" s="4" t="str">
        <f>IF(X15="G",U14,U15)</f>
        <v xml:space="preserve"> </v>
      </c>
      <c r="AV14" s="17" t="str">
        <f>IF(X15="G",V14,V15)</f>
        <v xml:space="preserve"> </v>
      </c>
    </row>
    <row r="15" spans="1:48" x14ac:dyDescent="0.25">
      <c r="A15" s="24">
        <v>11</v>
      </c>
      <c r="B15" s="37"/>
      <c r="C15" s="119">
        <f>L36</f>
        <v>11</v>
      </c>
      <c r="D15" s="87">
        <f>D10</f>
        <v>6</v>
      </c>
      <c r="E15" s="87">
        <f>E10</f>
        <v>4</v>
      </c>
      <c r="F15" s="87">
        <f>F14</f>
        <v>2</v>
      </c>
      <c r="G15" s="88">
        <f t="shared" si="1"/>
        <v>1</v>
      </c>
      <c r="H15" s="89" t="s">
        <v>39</v>
      </c>
      <c r="I15" s="90">
        <f t="shared" si="0"/>
        <v>3</v>
      </c>
      <c r="K15" s="135"/>
      <c r="L15" s="35">
        <f>L14</f>
        <v>9</v>
      </c>
      <c r="M15" s="34" t="s">
        <v>5</v>
      </c>
      <c r="N15" s="2" t="str">
        <f>IF(OR(A42&gt;0,A43&gt;0,A44&gt;0,A45&gt;0)," ",9)</f>
        <v xml:space="preserve"> </v>
      </c>
      <c r="O15" s="2" t="str">
        <f>IF(OR(A42&gt;0,A43&gt;0,A44&gt;0,A45&gt;0)," ",B13)</f>
        <v xml:space="preserve"> </v>
      </c>
      <c r="P15" s="63"/>
      <c r="Q15" s="104" t="str">
        <f>IF(P15&gt;0,IF(P15&gt;P14,"G"," ")," ")</f>
        <v xml:space="preserve"> </v>
      </c>
      <c r="R15" s="55"/>
      <c r="S15" s="35">
        <f>S14</f>
        <v>2</v>
      </c>
      <c r="T15" s="34" t="s">
        <v>5</v>
      </c>
      <c r="U15" s="2" t="str">
        <f>IF($A$42&gt;0,A12,IF(Q17="G",N17,N16))</f>
        <v xml:space="preserve"> </v>
      </c>
      <c r="V15" s="2" t="str">
        <f>IF($A$42&gt;0,B12,IF(Q17="G",O17,O16))</f>
        <v xml:space="preserve"> </v>
      </c>
      <c r="W15" s="63"/>
      <c r="X15" s="43" t="str">
        <f>IF(W15&gt;0,IF(W15&gt;W14,"G"," ")," ")</f>
        <v xml:space="preserve"> </v>
      </c>
      <c r="Y15" s="6"/>
      <c r="Z15" s="4"/>
      <c r="AA15" s="4"/>
      <c r="AB15" s="4"/>
      <c r="AC15" s="4"/>
      <c r="AD15" s="4"/>
      <c r="AE15" s="4"/>
      <c r="AF15" s="6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0">
        <f t="shared" ref="AT15:AT21" si="2">AT14</f>
        <v>9</v>
      </c>
      <c r="AU15" s="4" t="str">
        <f>IF(X26="G",U27,U26)</f>
        <v xml:space="preserve"> </v>
      </c>
      <c r="AV15" s="17" t="str">
        <f>IF(X26="G",V27,V26)</f>
        <v xml:space="preserve"> </v>
      </c>
    </row>
    <row r="16" spans="1:48" x14ac:dyDescent="0.25">
      <c r="A16" s="24">
        <v>12</v>
      </c>
      <c r="B16" s="37"/>
      <c r="C16" s="118">
        <f>L7</f>
        <v>12</v>
      </c>
      <c r="D16" s="82">
        <f>D9</f>
        <v>3</v>
      </c>
      <c r="E16" s="82">
        <f>E9</f>
        <v>2</v>
      </c>
      <c r="F16" s="82">
        <f>F9</f>
        <v>1</v>
      </c>
      <c r="G16" s="52">
        <f t="shared" si="1"/>
        <v>1</v>
      </c>
      <c r="H16" s="18" t="s">
        <v>39</v>
      </c>
      <c r="I16" s="17">
        <f t="shared" si="0"/>
        <v>3</v>
      </c>
      <c r="K16" s="135"/>
      <c r="L16" s="49">
        <f>L27+1</f>
        <v>8</v>
      </c>
      <c r="M16" s="50" t="s">
        <v>4</v>
      </c>
      <c r="N16" s="4" t="str">
        <f>IF(OR(A42&gt;0,A43&gt;0,A44&gt;0,A45&gt;0)," ",25)</f>
        <v xml:space="preserve"> </v>
      </c>
      <c r="O16" s="4" t="str">
        <f>IF(OR(A42&gt;0,A43&gt;0,A44&gt;0,A45&gt;0)," ",B29)</f>
        <v xml:space="preserve"> </v>
      </c>
      <c r="P16" s="62"/>
      <c r="Q16" s="103" t="str">
        <f>IF(P16&gt;0,IF(P16&gt;P17,"G"," ")," ")</f>
        <v xml:space="preserve"> </v>
      </c>
      <c r="R16" s="55"/>
      <c r="S16" s="4"/>
      <c r="T16" s="4"/>
      <c r="U16" s="4"/>
      <c r="V16" s="4"/>
      <c r="W16" s="4"/>
      <c r="X16" s="18"/>
      <c r="Y16" s="6"/>
      <c r="Z16" s="4"/>
      <c r="AA16" s="4"/>
      <c r="AB16" s="4"/>
      <c r="AC16" s="4"/>
      <c r="AD16" s="4"/>
      <c r="AE16" s="4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0">
        <f t="shared" si="2"/>
        <v>9</v>
      </c>
      <c r="AU16" s="4" t="str">
        <f>IF(X35="G",U34,U35)</f>
        <v xml:space="preserve"> </v>
      </c>
      <c r="AV16" s="17" t="str">
        <f>IF(X35="G",V34,V35)</f>
        <v xml:space="preserve"> </v>
      </c>
    </row>
    <row r="17" spans="1:48" x14ac:dyDescent="0.25">
      <c r="A17" s="24">
        <v>13</v>
      </c>
      <c r="B17" s="37"/>
      <c r="C17" s="119">
        <f>L11</f>
        <v>13</v>
      </c>
      <c r="D17" s="87">
        <f>D8</f>
        <v>4</v>
      </c>
      <c r="E17" s="87">
        <f>E9</f>
        <v>2</v>
      </c>
      <c r="F17" s="87">
        <f>F16</f>
        <v>1</v>
      </c>
      <c r="G17" s="88">
        <f t="shared" si="1"/>
        <v>1</v>
      </c>
      <c r="H17" s="89" t="s">
        <v>39</v>
      </c>
      <c r="I17" s="90">
        <f t="shared" si="0"/>
        <v>3</v>
      </c>
      <c r="K17" s="136"/>
      <c r="L17" s="35">
        <f>L16</f>
        <v>8</v>
      </c>
      <c r="M17" s="34" t="s">
        <v>5</v>
      </c>
      <c r="N17" s="2" t="str">
        <f>IF(OR(A42&gt;0,A43&gt;0,A44&gt;0,A45&gt;0)," ",8)</f>
        <v xml:space="preserve"> </v>
      </c>
      <c r="O17" s="2" t="str">
        <f>IF(OR(A42&gt;0,A43&gt;0,A44&gt;0,A45&gt;0)," ",B12)</f>
        <v xml:space="preserve"> </v>
      </c>
      <c r="P17" s="63"/>
      <c r="Q17" s="104" t="str">
        <f>IF(P17&gt;0,IF(P17&gt;P16,"G"," ")," ")</f>
        <v xml:space="preserve"> </v>
      </c>
      <c r="R17" s="56"/>
      <c r="S17" s="2"/>
      <c r="T17" s="2"/>
      <c r="U17" s="2"/>
      <c r="V17" s="2"/>
      <c r="W17" s="2"/>
      <c r="X17" s="2"/>
      <c r="Y17" s="7"/>
      <c r="Z17" s="50">
        <f>IF(C43&gt;0,C43,S18)</f>
        <v>1</v>
      </c>
      <c r="AA17" s="50" t="s">
        <v>4</v>
      </c>
      <c r="AB17" s="1" t="str">
        <f>IF(A43&gt;0,A12,IF(X15="G",U15,U14))</f>
        <v xml:space="preserve"> </v>
      </c>
      <c r="AC17" s="1" t="str">
        <f>IF(A43&gt;0,B12,IF(X15="G",V15,V14))</f>
        <v xml:space="preserve"> </v>
      </c>
      <c r="AD17" s="62"/>
      <c r="AE17" s="42" t="str">
        <f>IF(AD17&gt;0,IF(AD17&gt;AD18,"G"," ")," ")</f>
        <v xml:space="preserve"> </v>
      </c>
      <c r="AF17" s="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0">
        <f t="shared" si="2"/>
        <v>9</v>
      </c>
      <c r="AU17" s="4" t="str">
        <f>IF(X6="g",U7,U6)</f>
        <v xml:space="preserve"> </v>
      </c>
      <c r="AV17" s="17" t="str">
        <f>IF(X6="g",V7,V6)</f>
        <v xml:space="preserve"> </v>
      </c>
    </row>
    <row r="18" spans="1:48" ht="16.5" thickBot="1" x14ac:dyDescent="0.3">
      <c r="A18" s="24">
        <v>14</v>
      </c>
      <c r="B18" s="37"/>
      <c r="C18" s="118">
        <f>L32</f>
        <v>14</v>
      </c>
      <c r="D18" s="82">
        <f>D7</f>
        <v>5</v>
      </c>
      <c r="E18" s="82">
        <f>E15</f>
        <v>4</v>
      </c>
      <c r="F18" s="82">
        <f>F15</f>
        <v>2</v>
      </c>
      <c r="G18" s="52">
        <f t="shared" si="1"/>
        <v>1</v>
      </c>
      <c r="H18" s="18" t="s">
        <v>39</v>
      </c>
      <c r="I18" s="17">
        <f t="shared" si="0"/>
        <v>3</v>
      </c>
      <c r="K18" s="134" t="s">
        <v>22</v>
      </c>
      <c r="L18" s="49">
        <f>L25+1</f>
        <v>16</v>
      </c>
      <c r="M18" s="50" t="s">
        <v>4</v>
      </c>
      <c r="N18" s="4" t="str">
        <f>IF(OR(A42&gt;0,A43&gt;0,A44&gt;0,A45&gt;0)," ",17)</f>
        <v xml:space="preserve"> </v>
      </c>
      <c r="O18" s="4" t="str">
        <f>IF(OR(A42&gt;0,A43&gt;0,A44&gt;0,A45&gt;0)," ",B21)</f>
        <v xml:space="preserve"> </v>
      </c>
      <c r="P18" s="62"/>
      <c r="Q18" s="103" t="str">
        <f>IF(P18&gt;0,IF(P18&gt;P19,"G"," ")," ")</f>
        <v xml:space="preserve"> </v>
      </c>
      <c r="R18" s="54"/>
      <c r="S18" s="49">
        <f>IF(C42&gt;0,C42,L20)</f>
        <v>1</v>
      </c>
      <c r="T18" s="50" t="s">
        <v>4</v>
      </c>
      <c r="U18" s="1" t="str">
        <f>IF($A$42&gt;0,A20,IF(Q18="G",N18,N19))</f>
        <v xml:space="preserve"> </v>
      </c>
      <c r="V18" s="1" t="str">
        <f>IF($A$42&gt;0,B20,IF(Q18="G",O18,O19))</f>
        <v xml:space="preserve"> </v>
      </c>
      <c r="W18" s="62"/>
      <c r="X18" s="42" t="str">
        <f>IF(W18&gt;0,IF(W18&gt;W19,"G"," ")," ")</f>
        <v xml:space="preserve"> </v>
      </c>
      <c r="Y18" s="5"/>
      <c r="Z18" s="34">
        <f>Z17</f>
        <v>1</v>
      </c>
      <c r="AA18" s="34" t="s">
        <v>5</v>
      </c>
      <c r="AB18" s="2" t="str">
        <f>IF(A43&gt;0,A5,IF(X18="G",U18,U19))</f>
        <v xml:space="preserve"> </v>
      </c>
      <c r="AC18" s="2" t="str">
        <f>IF(A43&gt;0,B5,IF(X18="G",V18,V19))</f>
        <v xml:space="preserve"> </v>
      </c>
      <c r="AD18" s="63"/>
      <c r="AE18" s="43" t="str">
        <f>IF(AD18&gt;0,IF(AD18&gt;AD17,"G"," ")," ")</f>
        <v xml:space="preserve"> </v>
      </c>
      <c r="AF18" s="6"/>
      <c r="AG18" s="4"/>
      <c r="AH18" s="4"/>
      <c r="AI18" s="4"/>
      <c r="AJ18" s="4"/>
      <c r="AK18" s="4"/>
      <c r="AL18" s="4"/>
      <c r="AM18" s="4"/>
      <c r="AN18" s="137" t="s">
        <v>40</v>
      </c>
      <c r="AO18" s="137"/>
      <c r="AP18" s="137"/>
      <c r="AQ18" s="137"/>
      <c r="AR18" s="137"/>
      <c r="AS18" s="137"/>
      <c r="AT18" s="70">
        <f t="shared" si="2"/>
        <v>9</v>
      </c>
      <c r="AU18" s="4" t="str">
        <f>IF(X10="g",U11,U10)</f>
        <v xml:space="preserve"> </v>
      </c>
      <c r="AV18" s="17" t="str">
        <f>IF(X10="g",V11,V10)</f>
        <v xml:space="preserve"> </v>
      </c>
    </row>
    <row r="19" spans="1:48" ht="16.5" thickBot="1" x14ac:dyDescent="0.3">
      <c r="A19" s="24">
        <v>15</v>
      </c>
      <c r="B19" s="37"/>
      <c r="C19" s="119">
        <f>L24</f>
        <v>15</v>
      </c>
      <c r="D19" s="87">
        <f>D6</f>
        <v>8</v>
      </c>
      <c r="E19" s="87">
        <f>E14</f>
        <v>3</v>
      </c>
      <c r="F19" s="87">
        <f>F18</f>
        <v>2</v>
      </c>
      <c r="G19" s="88">
        <f t="shared" si="1"/>
        <v>1</v>
      </c>
      <c r="H19" s="89" t="s">
        <v>39</v>
      </c>
      <c r="I19" s="90">
        <f t="shared" si="0"/>
        <v>3</v>
      </c>
      <c r="K19" s="135"/>
      <c r="L19" s="35">
        <f>L18</f>
        <v>16</v>
      </c>
      <c r="M19" s="34" t="s">
        <v>5</v>
      </c>
      <c r="N19" s="2" t="str">
        <f>IF(OR(A42&gt;0,A43&gt;0,A44&gt;0,A45&gt;0)," ",16)</f>
        <v xml:space="preserve"> </v>
      </c>
      <c r="O19" s="2" t="str">
        <f>IF(OR(A42&gt;0,A43&gt;0,A44&gt;0,A45&gt;0)," ",B20)</f>
        <v xml:space="preserve"> </v>
      </c>
      <c r="P19" s="63"/>
      <c r="Q19" s="104" t="str">
        <f>IF(P19&gt;0,IF(P19&gt;P18,"G"," ")," ")</f>
        <v xml:space="preserve"> </v>
      </c>
      <c r="R19" s="55"/>
      <c r="S19" s="35">
        <f>S18</f>
        <v>1</v>
      </c>
      <c r="T19" s="34" t="s">
        <v>5</v>
      </c>
      <c r="U19" s="2" t="str">
        <f>IF($A$42&gt;0,A5,IF(Q21="G",N21,N20))</f>
        <v xml:space="preserve"> </v>
      </c>
      <c r="V19" s="2" t="str">
        <f>IF($A$42&gt;0,B5,IF(Q21="G",O21,O20))</f>
        <v xml:space="preserve"> </v>
      </c>
      <c r="W19" s="63"/>
      <c r="X19" s="43" t="str">
        <f>IF(W19&gt;0,IF(W19&gt;W18,"G"," ")," ")</f>
        <v xml:space="preserve"> </v>
      </c>
      <c r="Y19" s="6"/>
      <c r="Z19" s="4"/>
      <c r="AA19" s="4"/>
      <c r="AB19" s="4"/>
      <c r="AC19" s="4"/>
      <c r="AD19" s="4"/>
      <c r="AE19" s="18"/>
      <c r="AF19" s="6"/>
      <c r="AG19" s="4"/>
      <c r="AH19" s="4"/>
      <c r="AI19" s="4"/>
      <c r="AJ19" s="4"/>
      <c r="AK19" s="4"/>
      <c r="AL19" s="4"/>
      <c r="AM19" s="4"/>
      <c r="AN19" s="138" t="s">
        <v>7</v>
      </c>
      <c r="AO19" s="139"/>
      <c r="AP19" s="9" t="s">
        <v>1</v>
      </c>
      <c r="AQ19" s="9" t="s">
        <v>0</v>
      </c>
      <c r="AR19" s="9" t="s">
        <v>31</v>
      </c>
      <c r="AS19" s="10"/>
      <c r="AT19" s="70">
        <f t="shared" si="2"/>
        <v>9</v>
      </c>
      <c r="AU19" s="4" t="str">
        <f>IF(X30="g",U31,U30)</f>
        <v xml:space="preserve"> </v>
      </c>
      <c r="AV19" s="17" t="str">
        <f>IF(X30="g",V31,V30)</f>
        <v xml:space="preserve"> </v>
      </c>
    </row>
    <row r="20" spans="1:48" x14ac:dyDescent="0.25">
      <c r="A20" s="24">
        <v>16</v>
      </c>
      <c r="B20" s="73"/>
      <c r="C20" s="118">
        <f>L19</f>
        <v>16</v>
      </c>
      <c r="D20" s="82">
        <f>D5</f>
        <v>1</v>
      </c>
      <c r="E20" s="82">
        <f>E12</f>
        <v>1</v>
      </c>
      <c r="F20" s="82">
        <f>F17</f>
        <v>1</v>
      </c>
      <c r="G20" s="52">
        <f t="shared" si="1"/>
        <v>1</v>
      </c>
      <c r="H20" s="18" t="s">
        <v>39</v>
      </c>
      <c r="I20" s="17">
        <f t="shared" si="0"/>
        <v>3</v>
      </c>
      <c r="K20" s="135"/>
      <c r="L20" s="49">
        <f>IF(C41=0,1,C41)</f>
        <v>1</v>
      </c>
      <c r="M20" s="50" t="s">
        <v>4</v>
      </c>
      <c r="N20" s="4" t="str">
        <f>IF(OR(A42&gt;0,A43&gt;0,A44&gt;0,A45&gt;0)," ",32)</f>
        <v xml:space="preserve"> </v>
      </c>
      <c r="O20" s="4" t="str">
        <f>IF(OR(A42&gt;0,A43&gt;0,A44&gt;0,A45&gt;0)," ",B36)</f>
        <v xml:space="preserve"> </v>
      </c>
      <c r="P20" s="62"/>
      <c r="Q20" s="103" t="str">
        <f>IF(P20&gt;0,IF(P20&gt;P21,"G"," ")," ")</f>
        <v xml:space="preserve"> </v>
      </c>
      <c r="R20" s="55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18"/>
      <c r="AF20" s="6"/>
      <c r="AG20" s="4"/>
      <c r="AH20" s="4"/>
      <c r="AI20" s="4"/>
      <c r="AJ20" s="4"/>
      <c r="AK20" s="4"/>
      <c r="AL20" s="4"/>
      <c r="AM20" s="4"/>
      <c r="AN20" s="25">
        <f>IF(C45&gt;0,C45,AG13)</f>
        <v>1</v>
      </c>
      <c r="AO20" s="79" t="s">
        <v>4</v>
      </c>
      <c r="AP20" s="4">
        <f>IF(A45&gt;0,A5,IF(AL14="G",AI14,AI13))</f>
        <v>1</v>
      </c>
      <c r="AQ20" s="4" t="str">
        <f>IF(A45&gt;0,B5,IF(AL14="G",AJ14,AJ13))</f>
        <v>CAZALENS Thomas</v>
      </c>
      <c r="AR20" s="96">
        <v>6</v>
      </c>
      <c r="AS20" s="80" t="str">
        <f>IF(AR20&gt;0,IF(AR20&gt;AR21,"G"," ")," ")</f>
        <v>G</v>
      </c>
      <c r="AT20" s="70">
        <f t="shared" si="2"/>
        <v>9</v>
      </c>
      <c r="AU20" s="4" t="str">
        <f>IF(X23="g",U22,U23)</f>
        <v xml:space="preserve"> </v>
      </c>
      <c r="AV20" s="17" t="str">
        <f>IF(X23="g",V22,V23)</f>
        <v xml:space="preserve"> </v>
      </c>
    </row>
    <row r="21" spans="1:48" ht="16.5" thickBot="1" x14ac:dyDescent="0.3">
      <c r="A21" s="24">
        <v>17</v>
      </c>
      <c r="B21" s="73"/>
      <c r="C21" s="119">
        <f>C20</f>
        <v>16</v>
      </c>
      <c r="D21" s="87">
        <f t="shared" ref="D21:D28" si="3">D5</f>
        <v>1</v>
      </c>
      <c r="E21" s="87">
        <f>E20</f>
        <v>1</v>
      </c>
      <c r="F21" s="87">
        <f>F20</f>
        <v>1</v>
      </c>
      <c r="G21" s="88">
        <f t="shared" si="1"/>
        <v>1</v>
      </c>
      <c r="H21" s="89" t="s">
        <v>39</v>
      </c>
      <c r="I21" s="90">
        <f t="shared" si="0"/>
        <v>3</v>
      </c>
      <c r="K21" s="136"/>
      <c r="L21" s="35">
        <f>L20</f>
        <v>1</v>
      </c>
      <c r="M21" s="34" t="s">
        <v>5</v>
      </c>
      <c r="N21" s="2" t="str">
        <f>IF(OR(A42&gt;0,A43&gt;0,A44&gt;0,A45&gt;0)," ",1)</f>
        <v xml:space="preserve"> </v>
      </c>
      <c r="O21" s="2" t="str">
        <f>IF(OR(A42&gt;0,A43&gt;0,A44&gt;0,A45&gt;0)," ",B5)</f>
        <v xml:space="preserve"> </v>
      </c>
      <c r="P21" s="63"/>
      <c r="Q21" s="104" t="str">
        <f>IF(P21&gt;0,IF(P21&gt;P20,"G"," ")," ")</f>
        <v xml:space="preserve"> </v>
      </c>
      <c r="R21" s="56"/>
      <c r="S21" s="2"/>
      <c r="T21" s="2"/>
      <c r="U21" s="2"/>
      <c r="V21" s="2"/>
      <c r="W21" s="2"/>
      <c r="X21" s="31"/>
      <c r="Y21" s="7"/>
      <c r="Z21" s="2"/>
      <c r="AA21" s="2"/>
      <c r="AB21" s="2"/>
      <c r="AC21" s="2"/>
      <c r="AD21" s="2"/>
      <c r="AE21" s="31"/>
      <c r="AF21" s="7"/>
      <c r="AG21" s="4"/>
      <c r="AH21" s="4"/>
      <c r="AI21" s="4"/>
      <c r="AJ21" s="4"/>
      <c r="AK21" s="4"/>
      <c r="AL21" s="4"/>
      <c r="AM21" s="4"/>
      <c r="AN21" s="25">
        <f>AN20+1</f>
        <v>2</v>
      </c>
      <c r="AO21" s="79" t="s">
        <v>5</v>
      </c>
      <c r="AP21" s="4">
        <f>IF(A45&gt;0,A6,IF(AL29="G",AI29,AI30))</f>
        <v>2</v>
      </c>
      <c r="AQ21" s="4" t="str">
        <f>IF(A45&gt;0,B6,IF(AL29="G",AJ29,AJ30))</f>
        <v>Bye</v>
      </c>
      <c r="AR21" s="95">
        <v>0</v>
      </c>
      <c r="AS21" s="48" t="str">
        <f>IF(AR21&gt;0,IF(AR21&gt;AR20,"G"," ")," ")</f>
        <v xml:space="preserve"> </v>
      </c>
      <c r="AT21" s="70">
        <f t="shared" si="2"/>
        <v>9</v>
      </c>
      <c r="AU21" s="4" t="str">
        <f>IF(X18="g",U19,U18)</f>
        <v xml:space="preserve"> </v>
      </c>
      <c r="AV21" s="17" t="str">
        <f>IF(X18="g",V19,V18)</f>
        <v xml:space="preserve"> </v>
      </c>
    </row>
    <row r="22" spans="1:48" ht="16.5" thickBot="1" x14ac:dyDescent="0.3">
      <c r="A22" s="24">
        <v>18</v>
      </c>
      <c r="B22" s="37"/>
      <c r="C22" s="118">
        <f>C19</f>
        <v>15</v>
      </c>
      <c r="D22" s="82">
        <f t="shared" si="3"/>
        <v>8</v>
      </c>
      <c r="E22" s="82">
        <f>E19</f>
        <v>3</v>
      </c>
      <c r="F22" s="82">
        <f>F19</f>
        <v>2</v>
      </c>
      <c r="G22" s="52">
        <f t="shared" si="1"/>
        <v>1</v>
      </c>
      <c r="H22" s="18" t="s">
        <v>39</v>
      </c>
      <c r="I22" s="17">
        <f t="shared" si="0"/>
        <v>3</v>
      </c>
      <c r="K22" s="125" t="s">
        <v>27</v>
      </c>
      <c r="L22" s="49">
        <f>L21+1</f>
        <v>2</v>
      </c>
      <c r="M22" s="50" t="s">
        <v>4</v>
      </c>
      <c r="N22" s="4" t="str">
        <f>IF(OR(A42&gt;0,A43&gt;0,A44&gt;0,A45&gt;0)," ",2)</f>
        <v xml:space="preserve"> </v>
      </c>
      <c r="O22" s="4" t="str">
        <f>IF(OR(A42&gt;0,A43&gt;0,A44&gt;0,A45&gt;0)," ",B6)</f>
        <v xml:space="preserve"> </v>
      </c>
      <c r="P22" s="64"/>
      <c r="Q22" s="105" t="str">
        <f>IF(P22&gt;0,IF(P22&gt;P23,"G"," ")," ")</f>
        <v xml:space="preserve"> </v>
      </c>
      <c r="R22" s="54"/>
      <c r="S22" s="49">
        <f>S26+1</f>
        <v>8</v>
      </c>
      <c r="T22" s="50" t="s">
        <v>4</v>
      </c>
      <c r="U22" s="1" t="str">
        <f>IF($A$42&gt;0,A6,IF(Q22="G",N22,N23))</f>
        <v xml:space="preserve"> </v>
      </c>
      <c r="V22" s="1" t="str">
        <f>IF($A$42&gt;0,B6,IF(Q22="G",O22,O23))</f>
        <v xml:space="preserve"> </v>
      </c>
      <c r="W22" s="64"/>
      <c r="X22" s="44" t="str">
        <f>IF(W22&gt;0,IF(W22&gt;W23,"G"," ")," ")</f>
        <v xml:space="preserve"> </v>
      </c>
      <c r="Y22" s="5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L22" s="4"/>
      <c r="AM22" s="4"/>
      <c r="AN22" s="138" t="s">
        <v>8</v>
      </c>
      <c r="AO22" s="139"/>
      <c r="AP22" s="9"/>
      <c r="AQ22" s="9"/>
      <c r="AR22" s="9" t="s">
        <v>31</v>
      </c>
      <c r="AS22" s="30"/>
      <c r="AT22" s="69">
        <v>17</v>
      </c>
      <c r="AU22" s="4" t="str">
        <f>IF(Q7="G",N6,N7)</f>
        <v xml:space="preserve"> </v>
      </c>
      <c r="AV22" s="17" t="str">
        <f>IF(Q7="G",O6,O7)</f>
        <v xml:space="preserve"> </v>
      </c>
    </row>
    <row r="23" spans="1:48" x14ac:dyDescent="0.25">
      <c r="A23" s="24">
        <v>19</v>
      </c>
      <c r="B23" s="37"/>
      <c r="C23" s="119">
        <f>C18</f>
        <v>14</v>
      </c>
      <c r="D23" s="87">
        <f t="shared" si="3"/>
        <v>5</v>
      </c>
      <c r="E23" s="87">
        <f>E18</f>
        <v>4</v>
      </c>
      <c r="F23" s="87">
        <f>F22</f>
        <v>2</v>
      </c>
      <c r="G23" s="88">
        <f t="shared" si="1"/>
        <v>1</v>
      </c>
      <c r="H23" s="89" t="s">
        <v>39</v>
      </c>
      <c r="I23" s="90">
        <f t="shared" si="0"/>
        <v>3</v>
      </c>
      <c r="K23" s="126"/>
      <c r="L23" s="35">
        <f>L22</f>
        <v>2</v>
      </c>
      <c r="M23" s="34" t="s">
        <v>5</v>
      </c>
      <c r="N23" s="2" t="str">
        <f>IF(OR(A42&gt;0,A43&gt;0,A44&gt;0,A45&gt;0)," ",31)</f>
        <v xml:space="preserve"> </v>
      </c>
      <c r="O23" s="2" t="str">
        <f>IF(OR(A42&gt;0,A43&gt;0,A44&gt;0,A45&gt;0)," ",B35)</f>
        <v xml:space="preserve"> </v>
      </c>
      <c r="P23" s="65"/>
      <c r="Q23" s="106" t="str">
        <f>IF(P23&gt;0,IF(P23&gt;P22,"G"," ")," ")</f>
        <v xml:space="preserve"> </v>
      </c>
      <c r="R23" s="55"/>
      <c r="S23" s="35">
        <f>S22</f>
        <v>8</v>
      </c>
      <c r="T23" s="34" t="s">
        <v>5</v>
      </c>
      <c r="U23" s="2" t="str">
        <f>IF($A$42&gt;0,A19,IF(Q25="G",N25,N24))</f>
        <v xml:space="preserve"> </v>
      </c>
      <c r="V23" s="2" t="str">
        <f>IF($A$42&gt;0,B19,IF(Q25="G",O25,O24))</f>
        <v xml:space="preserve"> </v>
      </c>
      <c r="W23" s="65"/>
      <c r="X23" s="45" t="str">
        <f>IF(W23&gt;0,IF(W23&gt;W22,"G"," ")," ")</f>
        <v xml:space="preserve"> </v>
      </c>
      <c r="Y23" s="6"/>
      <c r="Z23" s="4"/>
      <c r="AA23" s="4"/>
      <c r="AB23" s="4"/>
      <c r="AC23" s="4"/>
      <c r="AD23" s="4"/>
      <c r="AE23" s="4"/>
      <c r="AF23" s="6"/>
      <c r="AG23" s="4"/>
      <c r="AH23" s="4"/>
      <c r="AI23" s="4"/>
      <c r="AJ23" s="4"/>
      <c r="AK23" s="4"/>
      <c r="AL23" s="4"/>
      <c r="AM23" s="4"/>
      <c r="AN23" s="25">
        <f>AN21+1</f>
        <v>3</v>
      </c>
      <c r="AO23" s="79" t="s">
        <v>4</v>
      </c>
      <c r="AP23" s="4" t="str">
        <f>IF(AL29="G",AI30,AI29)</f>
        <v xml:space="preserve"> </v>
      </c>
      <c r="AQ23" s="4" t="str">
        <f>IF(AL29="G",AJ30,AJ29)</f>
        <v xml:space="preserve"> </v>
      </c>
      <c r="AR23" s="97"/>
      <c r="AS23" s="81" t="str">
        <f>IF(AR23&gt;0,IF(AR23&gt;AR24,"G"," ")," ")</f>
        <v xml:space="preserve"> </v>
      </c>
      <c r="AT23" s="69">
        <f t="shared" ref="AT23:AT37" si="4">$AT$22</f>
        <v>17</v>
      </c>
      <c r="AU23" s="4" t="str">
        <f>IF(Q9="G",N8,N9)</f>
        <v xml:space="preserve"> </v>
      </c>
      <c r="AV23" s="17" t="str">
        <f>IF(Q9="G",O8,O9)</f>
        <v xml:space="preserve"> </v>
      </c>
    </row>
    <row r="24" spans="1:48" x14ac:dyDescent="0.25">
      <c r="A24" s="24">
        <v>20</v>
      </c>
      <c r="B24" s="37"/>
      <c r="C24" s="118">
        <f>C17</f>
        <v>13</v>
      </c>
      <c r="D24" s="82">
        <f t="shared" si="3"/>
        <v>4</v>
      </c>
      <c r="E24" s="82">
        <f>E17</f>
        <v>2</v>
      </c>
      <c r="F24" s="82">
        <f>F21</f>
        <v>1</v>
      </c>
      <c r="G24" s="52">
        <f t="shared" si="1"/>
        <v>1</v>
      </c>
      <c r="H24" s="18" t="s">
        <v>39</v>
      </c>
      <c r="I24" s="17">
        <f t="shared" si="0"/>
        <v>3</v>
      </c>
      <c r="K24" s="126"/>
      <c r="L24" s="49">
        <f>L33+1</f>
        <v>15</v>
      </c>
      <c r="M24" s="50" t="s">
        <v>4</v>
      </c>
      <c r="N24" s="4" t="str">
        <f>IF(OR(A42&gt;0,A43&gt;0,A44&gt;0,A45&gt;0)," ",15)</f>
        <v xml:space="preserve"> </v>
      </c>
      <c r="O24" s="4" t="str">
        <f>IF(OR(A42&gt;0,A43&gt;0,A44&gt;0,A45&gt;0)," ",B19)</f>
        <v xml:space="preserve"> </v>
      </c>
      <c r="P24" s="64"/>
      <c r="Q24" s="105" t="str">
        <f>IF(P24&gt;0,IF(P24&gt;P25,"G"," ")," ")</f>
        <v xml:space="preserve"> </v>
      </c>
      <c r="R24" s="55"/>
      <c r="S24" s="4"/>
      <c r="T24" s="4"/>
      <c r="U24" s="4"/>
      <c r="V24" s="4"/>
      <c r="W24" s="4"/>
      <c r="X24" s="18"/>
      <c r="Y24" s="6"/>
      <c r="Z24" s="4"/>
      <c r="AA24" s="4"/>
      <c r="AB24" s="4"/>
      <c r="AC24" s="4"/>
      <c r="AD24" s="4"/>
      <c r="AE24" s="18"/>
      <c r="AF24" s="6"/>
      <c r="AG24" s="4"/>
      <c r="AH24" s="4"/>
      <c r="AI24" s="4"/>
      <c r="AJ24" s="4"/>
      <c r="AK24" s="4"/>
      <c r="AL24" s="4"/>
      <c r="AM24" s="4"/>
      <c r="AN24" s="26">
        <f>AN23</f>
        <v>3</v>
      </c>
      <c r="AO24" s="78" t="s">
        <v>5</v>
      </c>
      <c r="AP24" s="2" t="str">
        <f>IF(AL14="G",AI13,AI14)</f>
        <v xml:space="preserve"> </v>
      </c>
      <c r="AQ24" s="2" t="str">
        <f>IF(AL14="G",AJ13,AJ14)</f>
        <v xml:space="preserve"> </v>
      </c>
      <c r="AR24" s="61"/>
      <c r="AS24" s="40" t="str">
        <f>IF(AR24&gt;0,IF(AR24&gt;AR23,"G"," ")," ")</f>
        <v xml:space="preserve"> </v>
      </c>
      <c r="AT24" s="69">
        <f t="shared" si="4"/>
        <v>17</v>
      </c>
      <c r="AU24" s="4" t="str">
        <f>IF(Q11="G",N10,N11)</f>
        <v xml:space="preserve"> </v>
      </c>
      <c r="AV24" s="17" t="str">
        <f>IF(Q11="G",O10,O11)</f>
        <v xml:space="preserve"> </v>
      </c>
    </row>
    <row r="25" spans="1:48" x14ac:dyDescent="0.25">
      <c r="A25" s="24">
        <v>21</v>
      </c>
      <c r="B25" s="37"/>
      <c r="C25" s="119">
        <f>C16</f>
        <v>12</v>
      </c>
      <c r="D25" s="87">
        <f t="shared" si="3"/>
        <v>3</v>
      </c>
      <c r="E25" s="87">
        <f>E24</f>
        <v>2</v>
      </c>
      <c r="F25" s="87">
        <f>F24</f>
        <v>1</v>
      </c>
      <c r="G25" s="88">
        <f t="shared" si="1"/>
        <v>1</v>
      </c>
      <c r="H25" s="89" t="s">
        <v>39</v>
      </c>
      <c r="I25" s="90">
        <f t="shared" si="0"/>
        <v>3</v>
      </c>
      <c r="K25" s="127"/>
      <c r="L25" s="35">
        <f>L24</f>
        <v>15</v>
      </c>
      <c r="M25" s="34" t="s">
        <v>5</v>
      </c>
      <c r="N25" s="2" t="str">
        <f>IF(OR(A42&gt;0,A43&gt;0,A44&gt;0,A45&gt;0)," ",18)</f>
        <v xml:space="preserve"> </v>
      </c>
      <c r="O25" s="2" t="str">
        <f>IF(OR(A42&gt;0,A43&gt;0,A44&gt;0,A45&gt;0)," ",B22)</f>
        <v xml:space="preserve"> </v>
      </c>
      <c r="P25" s="65"/>
      <c r="Q25" s="106" t="str">
        <f>IF(P25&gt;0,IF(P25&gt;P24,"G"," ")," ")</f>
        <v xml:space="preserve"> </v>
      </c>
      <c r="R25" s="56"/>
      <c r="S25" s="2"/>
      <c r="T25" s="2"/>
      <c r="U25" s="2"/>
      <c r="V25" s="2"/>
      <c r="W25" s="2"/>
      <c r="X25" s="2"/>
      <c r="Y25" s="7"/>
      <c r="Z25" s="50">
        <f>Z9+1</f>
        <v>3</v>
      </c>
      <c r="AA25" s="50" t="s">
        <v>4</v>
      </c>
      <c r="AB25" s="1" t="str">
        <f>IF(A43&gt;0,A6,IF(X23="G",U23,U22))</f>
        <v xml:space="preserve"> </v>
      </c>
      <c r="AC25" s="1" t="str">
        <f>IF(A43&gt;0,B6,IF(X23="G",V23,V22))</f>
        <v xml:space="preserve"> </v>
      </c>
      <c r="AD25" s="64"/>
      <c r="AE25" s="44" t="str">
        <f>IF(AD25&gt;0,IF(AD25&gt;AD26,"G"," ")," ")</f>
        <v xml:space="preserve"> </v>
      </c>
      <c r="AF25" s="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9">
        <f t="shared" si="4"/>
        <v>17</v>
      </c>
      <c r="AU25" s="4" t="str">
        <f>IF(Q13="G",N12,N13)</f>
        <v xml:space="preserve"> </v>
      </c>
      <c r="AV25" s="17" t="str">
        <f>IF(Q13="G",O12,O13)</f>
        <v xml:space="preserve"> </v>
      </c>
    </row>
    <row r="26" spans="1:48" x14ac:dyDescent="0.25">
      <c r="A26" s="24">
        <v>22</v>
      </c>
      <c r="B26" s="37"/>
      <c r="C26" s="118">
        <f>C15</f>
        <v>11</v>
      </c>
      <c r="D26" s="82">
        <f t="shared" si="3"/>
        <v>6</v>
      </c>
      <c r="E26" s="82">
        <f>E23</f>
        <v>4</v>
      </c>
      <c r="F26" s="82">
        <f>F23</f>
        <v>2</v>
      </c>
      <c r="G26" s="52">
        <f t="shared" si="1"/>
        <v>1</v>
      </c>
      <c r="H26" s="18" t="s">
        <v>39</v>
      </c>
      <c r="I26" s="17">
        <f t="shared" si="0"/>
        <v>3</v>
      </c>
      <c r="K26" s="125" t="s">
        <v>28</v>
      </c>
      <c r="L26" s="49">
        <f>L35+1</f>
        <v>7</v>
      </c>
      <c r="M26" s="50" t="s">
        <v>4</v>
      </c>
      <c r="N26" s="4" t="str">
        <f>IF(OR(A42&gt;0,A43&gt;0,A44&gt;0,A45&gt;0)," ",7)</f>
        <v xml:space="preserve"> </v>
      </c>
      <c r="O26" s="4" t="str">
        <f>IF(OR(A42&gt;0,A43&gt;0,A44&gt;0,A45&gt;0)," ",B11)</f>
        <v xml:space="preserve"> </v>
      </c>
      <c r="P26" s="64"/>
      <c r="Q26" s="105" t="str">
        <f>IF(P26&gt;0,IF(P26&gt;P27,"G"," ")," ")</f>
        <v xml:space="preserve"> </v>
      </c>
      <c r="R26" s="54"/>
      <c r="S26" s="49">
        <f>S34+1</f>
        <v>7</v>
      </c>
      <c r="T26" s="50" t="s">
        <v>4</v>
      </c>
      <c r="U26" s="1" t="str">
        <f>IF($A$42&gt;0,A11,IF(Q26="G",N26,N27))</f>
        <v xml:space="preserve"> </v>
      </c>
      <c r="V26" s="1" t="str">
        <f>IF($A$42&gt;0,B11,IF(Q26="G",O26,O27))</f>
        <v xml:space="preserve"> </v>
      </c>
      <c r="W26" s="64"/>
      <c r="X26" s="44" t="str">
        <f>IF(W26&gt;0,IF(W26&gt;W27,"G"," ")," ")</f>
        <v xml:space="preserve"> </v>
      </c>
      <c r="Y26" s="5"/>
      <c r="Z26" s="26">
        <f>Z25</f>
        <v>3</v>
      </c>
      <c r="AA26" s="34" t="s">
        <v>5</v>
      </c>
      <c r="AB26" s="2" t="str">
        <f>IF(A43&gt;0,A11,IF(X26="G",U26,U27))</f>
        <v xml:space="preserve"> </v>
      </c>
      <c r="AC26" s="2" t="str">
        <f>IF(A43&gt;0,B11,IF(X26="G",V26,V27))</f>
        <v xml:space="preserve"> </v>
      </c>
      <c r="AD26" s="65"/>
      <c r="AE26" s="45" t="str">
        <f>IF(AD26&gt;0,IF(AD26&gt;AD25,"G"," ")," ")</f>
        <v xml:space="preserve"> </v>
      </c>
      <c r="AF26" s="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9">
        <f t="shared" si="4"/>
        <v>17</v>
      </c>
      <c r="AU26" s="4" t="str">
        <f>IF(Q15="G",N14,N15)</f>
        <v xml:space="preserve"> </v>
      </c>
      <c r="AV26" s="17" t="str">
        <f>IF(Q15="G",O14,O15)</f>
        <v xml:space="preserve"> </v>
      </c>
    </row>
    <row r="27" spans="1:48" ht="16.5" thickBot="1" x14ac:dyDescent="0.3">
      <c r="A27" s="24">
        <v>23</v>
      </c>
      <c r="B27" s="37"/>
      <c r="C27" s="119">
        <f>C14</f>
        <v>10</v>
      </c>
      <c r="D27" s="87">
        <f t="shared" si="3"/>
        <v>7</v>
      </c>
      <c r="E27" s="87">
        <f>E22</f>
        <v>3</v>
      </c>
      <c r="F27" s="87">
        <f>F26</f>
        <v>2</v>
      </c>
      <c r="G27" s="88">
        <f t="shared" si="1"/>
        <v>1</v>
      </c>
      <c r="H27" s="89" t="s">
        <v>39</v>
      </c>
      <c r="I27" s="90">
        <f t="shared" si="0"/>
        <v>3</v>
      </c>
      <c r="K27" s="126"/>
      <c r="L27" s="35">
        <f>L26</f>
        <v>7</v>
      </c>
      <c r="M27" s="34" t="s">
        <v>5</v>
      </c>
      <c r="N27" s="2" t="str">
        <f>IF(OR(A42&gt;0,A43&gt;0,A44&gt;0,A45&gt;0)," ",26)</f>
        <v xml:space="preserve"> </v>
      </c>
      <c r="O27" s="2" t="str">
        <f>IF(OR(A42&gt;0,A43&gt;0,A44&gt;0,A45&gt;0)," ",B30)</f>
        <v xml:space="preserve"> </v>
      </c>
      <c r="P27" s="65"/>
      <c r="Q27" s="106" t="str">
        <f>IF(P27&gt;0,IF(P27&gt;P26,"G"," ")," ")</f>
        <v xml:space="preserve"> </v>
      </c>
      <c r="R27" s="55"/>
      <c r="S27" s="35">
        <f>S26</f>
        <v>7</v>
      </c>
      <c r="T27" s="34" t="s">
        <v>5</v>
      </c>
      <c r="U27" s="2" t="str">
        <f>IF($A$42&gt;0,A14,IF(Q29="G",N29,N28))</f>
        <v xml:space="preserve"> </v>
      </c>
      <c r="V27" s="2" t="str">
        <f>IF($A$42&gt;0,B14,IF(Q29="G",O29,O28))</f>
        <v xml:space="preserve"> </v>
      </c>
      <c r="W27" s="65"/>
      <c r="X27" s="45" t="str">
        <f>IF(W27&gt;0,IF(W27&gt;W26,"G"," ")," ")</f>
        <v xml:space="preserve"> </v>
      </c>
      <c r="Y27" s="6"/>
      <c r="Z27" s="4"/>
      <c r="AA27" s="4"/>
      <c r="AB27" s="4"/>
      <c r="AC27" s="4"/>
      <c r="AD27" s="4"/>
      <c r="AE27" s="18"/>
      <c r="AF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9">
        <f t="shared" si="4"/>
        <v>17</v>
      </c>
      <c r="AU27" s="4" t="str">
        <f>IF(Q17="G",N16,N17)</f>
        <v xml:space="preserve"> </v>
      </c>
      <c r="AV27" s="17" t="str">
        <f>IF(Q17="G",O16,O17)</f>
        <v xml:space="preserve"> </v>
      </c>
    </row>
    <row r="28" spans="1:48" ht="16.5" thickBot="1" x14ac:dyDescent="0.3">
      <c r="A28" s="24">
        <v>24</v>
      </c>
      <c r="B28" s="37"/>
      <c r="C28" s="118">
        <f>C13</f>
        <v>9</v>
      </c>
      <c r="D28" s="82">
        <f t="shared" si="3"/>
        <v>2</v>
      </c>
      <c r="E28" s="82">
        <f>E20</f>
        <v>1</v>
      </c>
      <c r="F28" s="82">
        <f>F25</f>
        <v>1</v>
      </c>
      <c r="G28" s="52">
        <f t="shared" si="1"/>
        <v>1</v>
      </c>
      <c r="H28" s="18" t="s">
        <v>39</v>
      </c>
      <c r="I28" s="17">
        <f t="shared" si="0"/>
        <v>3</v>
      </c>
      <c r="K28" s="126"/>
      <c r="L28" s="49">
        <f>L15+1</f>
        <v>10</v>
      </c>
      <c r="M28" s="50" t="s">
        <v>4</v>
      </c>
      <c r="N28" s="4" t="str">
        <f>IF(OR(A42&gt;0,A43&gt;0,A44&gt;0,A45&gt;0)," ",10)</f>
        <v xml:space="preserve"> </v>
      </c>
      <c r="O28" s="4" t="str">
        <f>IF(OR(A42&gt;0,A43&gt;0,A44&gt;0,A45&gt;0)," ",B14)</f>
        <v xml:space="preserve"> </v>
      </c>
      <c r="P28" s="64"/>
      <c r="Q28" s="105" t="str">
        <f>IF(P28&gt;0,IF(P28&gt;P29,"G"," ")," ")</f>
        <v xml:space="preserve"> </v>
      </c>
      <c r="R28" s="55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18"/>
      <c r="AF28" s="6"/>
      <c r="AG28" s="8" t="s">
        <v>6</v>
      </c>
      <c r="AH28" s="9"/>
      <c r="AI28" s="9" t="s">
        <v>1</v>
      </c>
      <c r="AJ28" s="9" t="s">
        <v>0</v>
      </c>
      <c r="AK28" s="9" t="s">
        <v>31</v>
      </c>
      <c r="AL28" s="10" t="s">
        <v>3</v>
      </c>
      <c r="AM28" s="4"/>
      <c r="AN28" s="4"/>
      <c r="AO28" s="4"/>
      <c r="AP28" s="4"/>
      <c r="AQ28" s="4"/>
      <c r="AR28" s="4"/>
      <c r="AS28" s="4"/>
      <c r="AT28" s="69">
        <f t="shared" si="4"/>
        <v>17</v>
      </c>
      <c r="AU28" s="4" t="str">
        <f>IF(Q19="G",N18,N19)</f>
        <v xml:space="preserve"> </v>
      </c>
      <c r="AV28" s="17" t="str">
        <f>IF(Q19="G",O18,O19)</f>
        <v xml:space="preserve"> </v>
      </c>
    </row>
    <row r="29" spans="1:48" x14ac:dyDescent="0.25">
      <c r="A29" s="24">
        <v>25</v>
      </c>
      <c r="B29" s="37"/>
      <c r="C29" s="119">
        <f>C12</f>
        <v>8</v>
      </c>
      <c r="D29" s="87">
        <f>D12</f>
        <v>2</v>
      </c>
      <c r="E29" s="87">
        <f>E28</f>
        <v>1</v>
      </c>
      <c r="F29" s="87">
        <f>F28</f>
        <v>1</v>
      </c>
      <c r="G29" s="88">
        <f t="shared" si="1"/>
        <v>1</v>
      </c>
      <c r="H29" s="89" t="s">
        <v>39</v>
      </c>
      <c r="I29" s="90">
        <f t="shared" si="0"/>
        <v>3</v>
      </c>
      <c r="K29" s="127"/>
      <c r="L29" s="35">
        <f>L28</f>
        <v>10</v>
      </c>
      <c r="M29" s="34" t="s">
        <v>5</v>
      </c>
      <c r="N29" s="2" t="str">
        <f>IF(OR(A42&gt;0,A43&gt;0,A44&gt;0,A45&gt;0)," ",23)</f>
        <v xml:space="preserve"> </v>
      </c>
      <c r="O29" s="2" t="str">
        <f>IF(OR(A42&gt;0,A43&gt;0,A44&gt;0,A45&gt;0)," ",B27)</f>
        <v xml:space="preserve"> </v>
      </c>
      <c r="P29" s="65"/>
      <c r="Q29" s="106" t="str">
        <f>IF(P29&gt;0,IF(P29&gt;P28,"G"," ")," ")</f>
        <v xml:space="preserve"> </v>
      </c>
      <c r="R29" s="56"/>
      <c r="S29" s="2"/>
      <c r="T29" s="2"/>
      <c r="U29" s="2"/>
      <c r="V29" s="2"/>
      <c r="W29" s="2"/>
      <c r="X29" s="31"/>
      <c r="Y29" s="7"/>
      <c r="Z29" s="2"/>
      <c r="AA29" s="2"/>
      <c r="AB29" s="2"/>
      <c r="AC29" s="2"/>
      <c r="AD29" s="2"/>
      <c r="AE29" s="31"/>
      <c r="AF29" s="7"/>
      <c r="AG29" s="25">
        <f>AG13+1</f>
        <v>2</v>
      </c>
      <c r="AH29" s="77" t="s">
        <v>4</v>
      </c>
      <c r="AI29" s="4" t="str">
        <f>IF(A44&gt;0,A6,IF(AE25="G",AB25,AB26))</f>
        <v xml:space="preserve"> </v>
      </c>
      <c r="AJ29" s="4" t="str">
        <f>IF(A44&gt;0,B6,IF(AE25="G",AC25,AC26))</f>
        <v xml:space="preserve"> </v>
      </c>
      <c r="AK29" s="95"/>
      <c r="AL29" s="48" t="str">
        <f>IF(AK29&gt;0,IF(AK29&gt;AK30,"G"," ")," ")</f>
        <v xml:space="preserve"> </v>
      </c>
      <c r="AM29" s="4"/>
      <c r="AN29" s="4"/>
      <c r="AO29" s="4"/>
      <c r="AP29" s="4"/>
      <c r="AQ29" s="4"/>
      <c r="AR29" s="4"/>
      <c r="AS29" s="4"/>
      <c r="AT29" s="69">
        <f t="shared" si="4"/>
        <v>17</v>
      </c>
      <c r="AU29" s="4" t="str">
        <f>IF(Q21="G",N20,N21)</f>
        <v xml:space="preserve"> </v>
      </c>
      <c r="AV29" s="17" t="str">
        <f>IF(Q21="G",O20,O21)</f>
        <v xml:space="preserve"> </v>
      </c>
    </row>
    <row r="30" spans="1:48" x14ac:dyDescent="0.25">
      <c r="A30" s="24">
        <v>26</v>
      </c>
      <c r="B30" s="37"/>
      <c r="C30" s="118">
        <f>C11</f>
        <v>7</v>
      </c>
      <c r="D30" s="82">
        <f>D27</f>
        <v>7</v>
      </c>
      <c r="E30" s="82">
        <f>E27</f>
        <v>3</v>
      </c>
      <c r="F30" s="82">
        <f>F27</f>
        <v>2</v>
      </c>
      <c r="G30" s="52">
        <f t="shared" si="1"/>
        <v>1</v>
      </c>
      <c r="H30" s="18" t="s">
        <v>39</v>
      </c>
      <c r="I30" s="17">
        <f t="shared" si="0"/>
        <v>3</v>
      </c>
      <c r="K30" s="128" t="s">
        <v>29</v>
      </c>
      <c r="L30" s="49">
        <f>L23+1</f>
        <v>3</v>
      </c>
      <c r="M30" s="50" t="s">
        <v>4</v>
      </c>
      <c r="N30" s="4" t="str">
        <f>IF(OR(A42&gt;0,A43&gt;0,A44&gt;0,A45&gt;0)," ",3)</f>
        <v xml:space="preserve"> </v>
      </c>
      <c r="O30" s="4" t="str">
        <f>IF(OR(A42&gt;0,A43&gt;0,A44&gt;0,A45&gt;0)," ",B7)</f>
        <v xml:space="preserve"> </v>
      </c>
      <c r="P30" s="66"/>
      <c r="Q30" s="107" t="str">
        <f>IF(P30&gt;0,IF(P30&gt;P31,"G"," ")," ")</f>
        <v xml:space="preserve"> </v>
      </c>
      <c r="R30" s="54"/>
      <c r="S30" s="49">
        <f>S10+1</f>
        <v>5</v>
      </c>
      <c r="T30" s="50" t="s">
        <v>4</v>
      </c>
      <c r="U30" s="1" t="str">
        <f>IF($A$42&gt;0,A7,IF(Q30="G",N30,N31))</f>
        <v xml:space="preserve"> </v>
      </c>
      <c r="V30" s="1" t="str">
        <f>IF($A$42&gt;0,B7,IF(Q30="G",O30,O31))</f>
        <v xml:space="preserve"> </v>
      </c>
      <c r="W30" s="66"/>
      <c r="X30" s="46" t="str">
        <f>IF(W30&gt;0,IF(W30&gt;W31,"G"," ")," ")</f>
        <v xml:space="preserve"> </v>
      </c>
      <c r="Y30" s="5"/>
      <c r="Z30" s="51"/>
      <c r="AA30" s="1"/>
      <c r="AB30" s="1"/>
      <c r="AC30" s="1"/>
      <c r="AD30" s="1"/>
      <c r="AE30" s="1"/>
      <c r="AF30" s="5"/>
      <c r="AG30" s="26">
        <f>AG29</f>
        <v>2</v>
      </c>
      <c r="AH30" s="78" t="s">
        <v>5</v>
      </c>
      <c r="AI30" s="2" t="str">
        <f>IF(A44&gt;0,A7,IF(AE33="G",AB33,AB34))</f>
        <v xml:space="preserve"> </v>
      </c>
      <c r="AJ30" s="2" t="str">
        <f>IF(A44&gt;0,B7,IF(AE33="G",AC33,AC34))</f>
        <v xml:space="preserve"> </v>
      </c>
      <c r="AK30" s="67"/>
      <c r="AL30" s="47" t="str">
        <f>IF(AK30&gt;0,IF(AK30&gt;AK29,"G"," ")," ")</f>
        <v xml:space="preserve"> </v>
      </c>
      <c r="AM30" s="4"/>
      <c r="AN30" s="4"/>
      <c r="AO30" s="4"/>
      <c r="AP30" s="4"/>
      <c r="AQ30" s="4"/>
      <c r="AR30" s="4"/>
      <c r="AS30" s="4"/>
      <c r="AT30" s="69">
        <f t="shared" si="4"/>
        <v>17</v>
      </c>
      <c r="AU30" s="4" t="str">
        <f>IF(Q23="G",N22,N23)</f>
        <v xml:space="preserve"> </v>
      </c>
      <c r="AV30" s="17" t="str">
        <f>IF(Q23="G",O22,O23)</f>
        <v xml:space="preserve"> </v>
      </c>
    </row>
    <row r="31" spans="1:48" x14ac:dyDescent="0.25">
      <c r="A31" s="24">
        <v>27</v>
      </c>
      <c r="B31" s="37"/>
      <c r="C31" s="119">
        <f>C10</f>
        <v>6</v>
      </c>
      <c r="D31" s="87">
        <f>D26</f>
        <v>6</v>
      </c>
      <c r="E31" s="87">
        <f>E23</f>
        <v>4</v>
      </c>
      <c r="F31" s="87">
        <f>F30</f>
        <v>2</v>
      </c>
      <c r="G31" s="88">
        <f t="shared" si="1"/>
        <v>1</v>
      </c>
      <c r="H31" s="89" t="s">
        <v>39</v>
      </c>
      <c r="I31" s="90">
        <f t="shared" si="0"/>
        <v>3</v>
      </c>
      <c r="K31" s="129"/>
      <c r="L31" s="35">
        <f>L30</f>
        <v>3</v>
      </c>
      <c r="M31" s="34" t="s">
        <v>5</v>
      </c>
      <c r="N31" s="2" t="str">
        <f>IF(OR(A42&gt;0,A43&gt;0,A44&gt;0,A45&gt;0)," ",30)</f>
        <v xml:space="preserve"> </v>
      </c>
      <c r="O31" s="2" t="str">
        <f>IF(OR(A42&gt;0,A43&gt;0,A44&gt;0,A45&gt;0)," ",B34)</f>
        <v xml:space="preserve"> </v>
      </c>
      <c r="P31" s="67"/>
      <c r="Q31" s="108" t="str">
        <f>IF(P31&gt;0,IF(P31&gt;P30,"G"," ")," ")</f>
        <v xml:space="preserve"> </v>
      </c>
      <c r="R31" s="55"/>
      <c r="S31" s="35">
        <f>S30</f>
        <v>5</v>
      </c>
      <c r="T31" s="34" t="s">
        <v>5</v>
      </c>
      <c r="U31" s="2" t="str">
        <f>IF($A$42&gt;0,A18,IF(Q33="G",N33,N32))</f>
        <v xml:space="preserve"> </v>
      </c>
      <c r="V31" s="2" t="str">
        <f>IF($A$42&gt;0,B18,IF(Q33="G",O33,O32))</f>
        <v xml:space="preserve"> </v>
      </c>
      <c r="W31" s="67"/>
      <c r="X31" s="47" t="str">
        <f>IF(W31&gt;0,IF(W31&gt;W30,"G"," ")," ")</f>
        <v xml:space="preserve"> </v>
      </c>
      <c r="Y31" s="6"/>
      <c r="Z31" s="52"/>
      <c r="AA31" s="4"/>
      <c r="AB31" s="4"/>
      <c r="AC31" s="4"/>
      <c r="AD31" s="4"/>
      <c r="AE31" s="4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69">
        <f t="shared" si="4"/>
        <v>17</v>
      </c>
      <c r="AU31" s="4" t="str">
        <f>IF(Q25="G",N24,N25)</f>
        <v xml:space="preserve"> </v>
      </c>
      <c r="AV31" s="17" t="str">
        <f>IF(Q25="G",O24,O25)</f>
        <v xml:space="preserve"> </v>
      </c>
    </row>
    <row r="32" spans="1:48" x14ac:dyDescent="0.25">
      <c r="A32" s="24">
        <v>28</v>
      </c>
      <c r="B32" s="37"/>
      <c r="C32" s="118">
        <f>C9</f>
        <v>5</v>
      </c>
      <c r="D32" s="82">
        <f>D9</f>
        <v>3</v>
      </c>
      <c r="E32" s="82">
        <f>E25</f>
        <v>2</v>
      </c>
      <c r="F32" s="82">
        <f>F29</f>
        <v>1</v>
      </c>
      <c r="G32" s="52">
        <f t="shared" si="1"/>
        <v>1</v>
      </c>
      <c r="H32" s="18" t="s">
        <v>39</v>
      </c>
      <c r="I32" s="17">
        <f t="shared" si="0"/>
        <v>3</v>
      </c>
      <c r="K32" s="129"/>
      <c r="L32" s="49">
        <f>L11+1</f>
        <v>14</v>
      </c>
      <c r="M32" s="50" t="s">
        <v>4</v>
      </c>
      <c r="N32" s="4" t="str">
        <f>IF(OR(A42&gt;0,A43&gt;0,A44&gt;0,A45&gt;0)," ",14)</f>
        <v xml:space="preserve"> </v>
      </c>
      <c r="O32" s="4" t="str">
        <f>IF(OR(A42&gt;0,A43&gt;0,A44&gt;0,A45&gt;0)," ",B18)</f>
        <v xml:space="preserve"> </v>
      </c>
      <c r="P32" s="66"/>
      <c r="Q32" s="107" t="str">
        <f>IF(P32&gt;0,IF(P32&gt;P33,"G"," ")," ")</f>
        <v xml:space="preserve"> </v>
      </c>
      <c r="R32" s="55"/>
      <c r="S32" s="4"/>
      <c r="T32" s="4"/>
      <c r="U32" s="4"/>
      <c r="V32" s="4"/>
      <c r="W32" s="4"/>
      <c r="X32" s="18"/>
      <c r="Y32" s="6"/>
      <c r="Z32" s="52"/>
      <c r="AA32" s="4"/>
      <c r="AB32" s="4"/>
      <c r="AC32" s="4"/>
      <c r="AD32" s="4"/>
      <c r="AE32" s="18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9">
        <f t="shared" si="4"/>
        <v>17</v>
      </c>
      <c r="AU32" s="4" t="str">
        <f>IF(Q27="G",N26,N27)</f>
        <v xml:space="preserve"> </v>
      </c>
      <c r="AV32" s="17" t="str">
        <f>IF(Q27="G",O26,O27)</f>
        <v xml:space="preserve"> </v>
      </c>
    </row>
    <row r="33" spans="1:48" x14ac:dyDescent="0.25">
      <c r="A33" s="24">
        <v>29</v>
      </c>
      <c r="B33" s="37"/>
      <c r="C33" s="119">
        <f>C8</f>
        <v>4</v>
      </c>
      <c r="D33" s="87">
        <f>D8</f>
        <v>4</v>
      </c>
      <c r="E33" s="87">
        <f>E25</f>
        <v>2</v>
      </c>
      <c r="F33" s="87">
        <f>F32</f>
        <v>1</v>
      </c>
      <c r="G33" s="88">
        <f t="shared" si="1"/>
        <v>1</v>
      </c>
      <c r="H33" s="89" t="s">
        <v>39</v>
      </c>
      <c r="I33" s="90">
        <f t="shared" si="0"/>
        <v>3</v>
      </c>
      <c r="K33" s="130"/>
      <c r="L33" s="35">
        <f>L32</f>
        <v>14</v>
      </c>
      <c r="M33" s="34" t="s">
        <v>5</v>
      </c>
      <c r="N33" s="2" t="str">
        <f>IF(OR(A42&gt;0,A43&gt;0,A44&gt;0,A45&gt;0)," ",19)</f>
        <v xml:space="preserve"> </v>
      </c>
      <c r="O33" s="2" t="str">
        <f>IF(OR(A42&gt;0,A43&gt;0,A44&gt;0,A45&gt;0)," ",B23)</f>
        <v xml:space="preserve"> </v>
      </c>
      <c r="P33" s="67"/>
      <c r="Q33" s="108" t="str">
        <f>IF(P33&gt;0,IF(P33&gt;P32,"G"," ")," ")</f>
        <v xml:space="preserve"> </v>
      </c>
      <c r="R33" s="56"/>
      <c r="S33" s="2"/>
      <c r="T33" s="2"/>
      <c r="U33" s="2"/>
      <c r="V33" s="2"/>
      <c r="W33" s="2"/>
      <c r="X33" s="2"/>
      <c r="Y33" s="7"/>
      <c r="Z33" s="27">
        <f>Z25+1</f>
        <v>4</v>
      </c>
      <c r="AA33" s="50" t="s">
        <v>4</v>
      </c>
      <c r="AB33" s="1" t="str">
        <f>IF(A43&gt;0,A7,IF(X30="G",U30,U31))</f>
        <v xml:space="preserve"> </v>
      </c>
      <c r="AC33" s="1" t="str">
        <f>IF(A43&gt;0,B7,IF(X30="G",V30,V31))</f>
        <v xml:space="preserve"> </v>
      </c>
      <c r="AD33" s="66"/>
      <c r="AE33" s="46" t="str">
        <f>IF(AD33&gt;0,IF(AD33&gt;AD34,"G"," ")," ")</f>
        <v xml:space="preserve"> </v>
      </c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9">
        <f t="shared" si="4"/>
        <v>17</v>
      </c>
      <c r="AU33" s="4" t="str">
        <f>IF(Q29="G",N28,N29)</f>
        <v xml:space="preserve"> </v>
      </c>
      <c r="AV33" s="17" t="str">
        <f>IF(Q29="G",O28,O29)</f>
        <v xml:space="preserve"> </v>
      </c>
    </row>
    <row r="34" spans="1:48" x14ac:dyDescent="0.25">
      <c r="A34" s="24">
        <v>30</v>
      </c>
      <c r="B34" s="37"/>
      <c r="C34" s="118">
        <f>C7</f>
        <v>3</v>
      </c>
      <c r="D34" s="82">
        <f>D7</f>
        <v>5</v>
      </c>
      <c r="E34" s="82">
        <f>E23</f>
        <v>4</v>
      </c>
      <c r="F34" s="82">
        <f>F31</f>
        <v>2</v>
      </c>
      <c r="G34" s="52">
        <f t="shared" si="1"/>
        <v>1</v>
      </c>
      <c r="H34" s="18" t="s">
        <v>39</v>
      </c>
      <c r="I34" s="17">
        <f t="shared" si="0"/>
        <v>3</v>
      </c>
      <c r="K34" s="128" t="s">
        <v>30</v>
      </c>
      <c r="L34" s="49">
        <f>L9+1</f>
        <v>6</v>
      </c>
      <c r="M34" s="50" t="s">
        <v>4</v>
      </c>
      <c r="N34" s="4" t="str">
        <f>IF(OR(A42&gt;0,A43&gt;0,A44&gt;0,A45&gt;0)," ",6)</f>
        <v xml:space="preserve"> </v>
      </c>
      <c r="O34" s="4" t="str">
        <f>IF(OR(A42&gt;0,A43&gt;0,A44&gt;0,A45&gt;0)," ",B10)</f>
        <v xml:space="preserve"> </v>
      </c>
      <c r="P34" s="66"/>
      <c r="Q34" s="107" t="str">
        <f>IF(P34&gt;0,IF(P34&gt;P35,"G"," ")," ")</f>
        <v xml:space="preserve"> </v>
      </c>
      <c r="R34" s="54"/>
      <c r="S34" s="49">
        <f>S30+1</f>
        <v>6</v>
      </c>
      <c r="T34" s="50" t="s">
        <v>4</v>
      </c>
      <c r="U34" s="1" t="str">
        <f>IF($A$42&gt;0,A10,IF(Q34="G",N34,N35))</f>
        <v xml:space="preserve"> </v>
      </c>
      <c r="V34" s="1" t="str">
        <f>IF($A$42&gt;0,B10,IF(Q34="G",O34,O35))</f>
        <v xml:space="preserve"> </v>
      </c>
      <c r="W34" s="66"/>
      <c r="X34" s="46" t="str">
        <f>IF(W34&gt;0,IF(W34&gt;W35,"G"," ")," ")</f>
        <v xml:space="preserve"> </v>
      </c>
      <c r="Y34" s="5"/>
      <c r="Z34" s="26">
        <f>Z33</f>
        <v>4</v>
      </c>
      <c r="AA34" s="34" t="s">
        <v>5</v>
      </c>
      <c r="AB34" s="2" t="str">
        <f>IF(A43&gt;0,A10,IF(X35="G",U35,U34))</f>
        <v xml:space="preserve"> </v>
      </c>
      <c r="AC34" s="2" t="str">
        <f>IF(A43&gt;0,B10,IF(X35="G",V35,V34))</f>
        <v xml:space="preserve"> </v>
      </c>
      <c r="AD34" s="67"/>
      <c r="AE34" s="47" t="str">
        <f>IF(AD34&gt;0,IF(AD34&gt;AD33,"G"," ")," ")</f>
        <v xml:space="preserve"> </v>
      </c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>
        <f t="shared" si="4"/>
        <v>17</v>
      </c>
      <c r="AU34" s="4" t="str">
        <f>IF(Q31="G",N30,N31)</f>
        <v xml:space="preserve"> </v>
      </c>
      <c r="AV34" s="17" t="str">
        <f>IF(Q31="G",O30,O31)</f>
        <v xml:space="preserve"> </v>
      </c>
    </row>
    <row r="35" spans="1:48" x14ac:dyDescent="0.25">
      <c r="A35" s="24">
        <v>31</v>
      </c>
      <c r="B35" s="37"/>
      <c r="C35" s="119">
        <f>C6</f>
        <v>2</v>
      </c>
      <c r="D35" s="87">
        <f>D6</f>
        <v>8</v>
      </c>
      <c r="E35" s="87">
        <f>E30</f>
        <v>3</v>
      </c>
      <c r="F35" s="87">
        <f>F34</f>
        <v>2</v>
      </c>
      <c r="G35" s="88">
        <f t="shared" si="1"/>
        <v>1</v>
      </c>
      <c r="H35" s="89" t="s">
        <v>39</v>
      </c>
      <c r="I35" s="90">
        <f t="shared" si="0"/>
        <v>3</v>
      </c>
      <c r="K35" s="129"/>
      <c r="L35" s="35">
        <f>L34</f>
        <v>6</v>
      </c>
      <c r="M35" s="34" t="s">
        <v>5</v>
      </c>
      <c r="N35" s="2" t="str">
        <f>IF(OR(A42&gt;0,A43&gt;0,A44&gt;0,A45&gt;0)," ",27)</f>
        <v xml:space="preserve"> </v>
      </c>
      <c r="O35" s="2" t="str">
        <f>IF(OR(A42&gt;0,A43&gt;0,A44&gt;0,A45&gt;0)," ",B31)</f>
        <v xml:space="preserve"> </v>
      </c>
      <c r="P35" s="67"/>
      <c r="Q35" s="108" t="str">
        <f>IF(P35&gt;0,IF(P35&gt;P34,"G"," ")," ")</f>
        <v xml:space="preserve"> </v>
      </c>
      <c r="R35" s="55"/>
      <c r="S35" s="35">
        <f>S34</f>
        <v>6</v>
      </c>
      <c r="T35" s="34" t="s">
        <v>5</v>
      </c>
      <c r="U35" s="2" t="str">
        <f>IF($A$42&gt;0,A15,IF(Q37="G",N37,N36))</f>
        <v xml:space="preserve"> </v>
      </c>
      <c r="V35" s="2" t="str">
        <f>IF($A$42&gt;0,B15,IF(Q37="G",O37,O36))</f>
        <v xml:space="preserve"> </v>
      </c>
      <c r="W35" s="67"/>
      <c r="X35" s="47" t="str">
        <f>IF(W35&gt;0,IF(W35&gt;W34,"G"," ")," ")</f>
        <v xml:space="preserve"> </v>
      </c>
      <c r="Y35" s="6"/>
      <c r="Z35" s="52"/>
      <c r="AA35" s="4"/>
      <c r="AB35" s="4"/>
      <c r="AC35" s="4"/>
      <c r="AD35" s="4"/>
      <c r="AE35" s="18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9">
        <f t="shared" si="4"/>
        <v>17</v>
      </c>
      <c r="AU35" s="4" t="str">
        <f>IF(Q33="G",N32,N33)</f>
        <v xml:space="preserve"> </v>
      </c>
      <c r="AV35" s="17" t="str">
        <f>IF(Q33="G",O32,O33)</f>
        <v xml:space="preserve"> </v>
      </c>
    </row>
    <row r="36" spans="1:48" ht="16.5" thickBot="1" x14ac:dyDescent="0.3">
      <c r="A36" s="29">
        <v>32</v>
      </c>
      <c r="B36" s="38"/>
      <c r="C36" s="120">
        <f>C5</f>
        <v>1</v>
      </c>
      <c r="D36" s="85">
        <f>D5</f>
        <v>1</v>
      </c>
      <c r="E36" s="85">
        <f>E29</f>
        <v>1</v>
      </c>
      <c r="F36" s="85">
        <f>F33</f>
        <v>1</v>
      </c>
      <c r="G36" s="86">
        <f t="shared" si="1"/>
        <v>1</v>
      </c>
      <c r="H36" s="32" t="s">
        <v>39</v>
      </c>
      <c r="I36" s="22">
        <f t="shared" si="0"/>
        <v>3</v>
      </c>
      <c r="K36" s="129"/>
      <c r="L36" s="49">
        <f>L29+1</f>
        <v>11</v>
      </c>
      <c r="M36" s="50" t="s">
        <v>4</v>
      </c>
      <c r="N36" s="4" t="str">
        <f>IF(OR(A42&gt;0,A43&gt;0,A44&gt;0,A45&gt;0)," ",11)</f>
        <v xml:space="preserve"> </v>
      </c>
      <c r="O36" s="4" t="str">
        <f>IF(OR(A42&gt;0,A43&gt;0,A44&gt;0,A45&gt;0)," ",B15)</f>
        <v xml:space="preserve"> </v>
      </c>
      <c r="P36" s="66"/>
      <c r="Q36" s="107" t="str">
        <f>IF(P36&gt;0,IF(P36&gt;P37,"G"," ")," ")</f>
        <v xml:space="preserve"> </v>
      </c>
      <c r="R36" s="55"/>
      <c r="S36" s="4"/>
      <c r="T36" s="4"/>
      <c r="U36" s="4"/>
      <c r="V36" s="4"/>
      <c r="W36" s="4"/>
      <c r="X36" s="4"/>
      <c r="Y36" s="6"/>
      <c r="Z36" s="52"/>
      <c r="AA36" s="4"/>
      <c r="AB36" s="4"/>
      <c r="AC36" s="4"/>
      <c r="AD36" s="4"/>
      <c r="AE36" s="18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69">
        <f t="shared" si="4"/>
        <v>17</v>
      </c>
      <c r="AU36" s="4" t="str">
        <f>IF(Q35="G",N34,N35)</f>
        <v xml:space="preserve"> </v>
      </c>
      <c r="AV36" s="17" t="str">
        <f>IF(Q35="G",O34,O35)</f>
        <v xml:space="preserve"> </v>
      </c>
    </row>
    <row r="37" spans="1:48" ht="16.5" thickBot="1" x14ac:dyDescent="0.3">
      <c r="K37" s="131"/>
      <c r="L37" s="109">
        <f>L36</f>
        <v>11</v>
      </c>
      <c r="M37" s="71" t="s">
        <v>5</v>
      </c>
      <c r="N37" s="21" t="str">
        <f>IF(OR(A42&gt;0,A43&gt;0,A44&gt;0,A45&gt;0)," ",22)</f>
        <v xml:space="preserve"> </v>
      </c>
      <c r="O37" s="21" t="str">
        <f>IF(OR(A42&gt;0,A43&gt;0,A44&gt;0,A45&gt;0)," ",B26)</f>
        <v xml:space="preserve"> </v>
      </c>
      <c r="P37" s="74"/>
      <c r="Q37" s="110" t="str">
        <f>IF(P37&gt;0,IF(P37&gt;P36,"G"," ")," ")</f>
        <v xml:space="preserve"> </v>
      </c>
      <c r="R37" s="57"/>
      <c r="S37" s="21"/>
      <c r="T37" s="21"/>
      <c r="U37" s="21"/>
      <c r="V37" s="21"/>
      <c r="W37" s="21"/>
      <c r="X37" s="21"/>
      <c r="Y37" s="23"/>
      <c r="Z37" s="86"/>
      <c r="AA37" s="21"/>
      <c r="AB37" s="21"/>
      <c r="AC37" s="21"/>
      <c r="AD37" s="21"/>
      <c r="AE37" s="32"/>
      <c r="AF37" s="2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111">
        <f t="shared" si="4"/>
        <v>17</v>
      </c>
      <c r="AU37" s="21" t="str">
        <f>IF(Q37="G",N36,N37)</f>
        <v xml:space="preserve"> </v>
      </c>
      <c r="AV37" s="22" t="str">
        <f>IF(Q37="G",O36,O37)</f>
        <v xml:space="preserve"> </v>
      </c>
    </row>
    <row r="40" spans="1:48" ht="39.950000000000003" customHeight="1" thickBot="1" x14ac:dyDescent="0.3">
      <c r="A40" s="132" t="s">
        <v>41</v>
      </c>
      <c r="B40" s="132"/>
      <c r="C40" s="132" t="s">
        <v>42</v>
      </c>
      <c r="D40" s="133"/>
      <c r="E40" s="133"/>
    </row>
    <row r="41" spans="1:48" ht="16.5" thickBot="1" x14ac:dyDescent="0.3">
      <c r="A41" s="121"/>
      <c r="B41" s="113" t="s">
        <v>36</v>
      </c>
      <c r="C41" s="122"/>
      <c r="D41" s="123"/>
      <c r="E41" s="124"/>
    </row>
    <row r="42" spans="1:48" ht="16.5" thickBot="1" x14ac:dyDescent="0.3">
      <c r="A42" s="68"/>
      <c r="B42" s="114" t="s">
        <v>32</v>
      </c>
      <c r="C42" s="122"/>
      <c r="D42" s="123"/>
      <c r="E42" s="124"/>
    </row>
    <row r="43" spans="1:48" ht="16.5" thickBot="1" x14ac:dyDescent="0.3">
      <c r="A43" s="68"/>
      <c r="B43" s="115" t="s">
        <v>33</v>
      </c>
      <c r="C43" s="122"/>
      <c r="D43" s="123"/>
      <c r="E43" s="124"/>
    </row>
    <row r="44" spans="1:48" ht="16.5" thickBot="1" x14ac:dyDescent="0.3">
      <c r="A44" s="68"/>
      <c r="B44" s="115" t="s">
        <v>34</v>
      </c>
      <c r="C44" s="122"/>
      <c r="D44" s="123"/>
      <c r="E44" s="124"/>
    </row>
    <row r="45" spans="1:48" ht="16.5" thickBot="1" x14ac:dyDescent="0.3">
      <c r="A45" s="68" t="s">
        <v>35</v>
      </c>
      <c r="B45" s="116" t="s">
        <v>7</v>
      </c>
      <c r="C45" s="122">
        <v>1</v>
      </c>
      <c r="D45" s="123"/>
      <c r="E45" s="124"/>
    </row>
    <row r="47" spans="1:48" x14ac:dyDescent="0.25">
      <c r="A47" t="s">
        <v>11</v>
      </c>
      <c r="B47" t="s">
        <v>12</v>
      </c>
      <c r="C47" t="s">
        <v>13</v>
      </c>
    </row>
    <row r="48" spans="1:48" x14ac:dyDescent="0.25">
      <c r="A48" t="s">
        <v>14</v>
      </c>
      <c r="B48" t="s">
        <v>15</v>
      </c>
      <c r="C48" t="s">
        <v>16</v>
      </c>
    </row>
  </sheetData>
  <mergeCells count="30">
    <mergeCell ref="C3:I3"/>
    <mergeCell ref="G4:I4"/>
    <mergeCell ref="L4:Q4"/>
    <mergeCell ref="S4:X4"/>
    <mergeCell ref="Z4:AE4"/>
    <mergeCell ref="AN18:AS18"/>
    <mergeCell ref="AN19:AO19"/>
    <mergeCell ref="K22:K25"/>
    <mergeCell ref="AN22:AO22"/>
    <mergeCell ref="AN5:AR5"/>
    <mergeCell ref="K6:K9"/>
    <mergeCell ref="AP8:AP10"/>
    <mergeCell ref="AO9:AO10"/>
    <mergeCell ref="K10:K13"/>
    <mergeCell ref="AG11:AL11"/>
    <mergeCell ref="L5:M5"/>
    <mergeCell ref="S5:T5"/>
    <mergeCell ref="Z5:AA5"/>
    <mergeCell ref="A40:B40"/>
    <mergeCell ref="C40:E40"/>
    <mergeCell ref="C41:E41"/>
    <mergeCell ref="K14:K17"/>
    <mergeCell ref="K18:K21"/>
    <mergeCell ref="C42:E42"/>
    <mergeCell ref="C43:E43"/>
    <mergeCell ref="C44:E44"/>
    <mergeCell ref="C45:E45"/>
    <mergeCell ref="K26:K29"/>
    <mergeCell ref="K30:K33"/>
    <mergeCell ref="K34:K3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topLeftCell="S1" zoomScale="90" zoomScaleNormal="50" workbookViewId="0">
      <selection activeCell="AK14" sqref="AK14"/>
    </sheetView>
  </sheetViews>
  <sheetFormatPr baseColWidth="10" defaultRowHeight="15.75" x14ac:dyDescent="0.25"/>
  <cols>
    <col min="2" max="2" width="17.125" bestFit="1" customWidth="1"/>
    <col min="3" max="3" width="5.375" bestFit="1" customWidth="1"/>
    <col min="4" max="6" width="4.125" bestFit="1" customWidth="1"/>
    <col min="7" max="7" width="4.625" customWidth="1"/>
    <col min="8" max="8" width="2.125" bestFit="1" customWidth="1"/>
    <col min="9" max="9" width="3.5" customWidth="1"/>
    <col min="12" max="12" width="3.375" bestFit="1" customWidth="1"/>
    <col min="13" max="13" width="7.625" bestFit="1" customWidth="1"/>
    <col min="14" max="14" width="10.375" bestFit="1" customWidth="1"/>
    <col min="15" max="15" width="12.5" customWidth="1"/>
    <col min="16" max="16" width="5.875" bestFit="1" customWidth="1"/>
    <col min="17" max="17" width="8.375" bestFit="1" customWidth="1"/>
    <col min="18" max="18" width="5.625" bestFit="1" customWidth="1"/>
    <col min="19" max="19" width="5.5" customWidth="1"/>
    <col min="20" max="20" width="2.375" bestFit="1" customWidth="1"/>
    <col min="21" max="21" width="8" bestFit="1" customWidth="1"/>
    <col min="22" max="22" width="17.125" bestFit="1" customWidth="1"/>
    <col min="23" max="23" width="5.875" bestFit="1" customWidth="1"/>
    <col min="24" max="24" width="8.375" bestFit="1" customWidth="1"/>
    <col min="25" max="25" width="5.625" bestFit="1" customWidth="1"/>
    <col min="26" max="26" width="5.125" customWidth="1"/>
    <col min="27" max="27" width="4.125" customWidth="1"/>
    <col min="28" max="28" width="10.625" customWidth="1"/>
    <col min="29" max="29" width="17.125" bestFit="1" customWidth="1"/>
    <col min="30" max="30" width="5.875" bestFit="1" customWidth="1"/>
    <col min="31" max="31" width="8.375" bestFit="1" customWidth="1"/>
    <col min="33" max="33" width="9.625" bestFit="1" customWidth="1"/>
    <col min="34" max="34" width="2.375" bestFit="1" customWidth="1"/>
    <col min="35" max="35" width="8" bestFit="1" customWidth="1"/>
    <col min="36" max="36" width="17.125" bestFit="1" customWidth="1"/>
    <col min="37" max="37" width="5.875" bestFit="1" customWidth="1"/>
    <col min="38" max="38" width="8.375" bestFit="1" customWidth="1"/>
    <col min="40" max="40" width="5.625" customWidth="1"/>
    <col min="41" max="41" width="6.625" customWidth="1"/>
    <col min="42" max="42" width="5.5" customWidth="1"/>
    <col min="43" max="43" width="17.125" bestFit="1" customWidth="1"/>
  </cols>
  <sheetData>
    <row r="1" spans="1:48" x14ac:dyDescent="0.25">
      <c r="A1" s="3" t="s">
        <v>26</v>
      </c>
    </row>
    <row r="2" spans="1:48" ht="16.5" thickBot="1" x14ac:dyDescent="0.3"/>
    <row r="3" spans="1:48" ht="16.5" thickBot="1" x14ac:dyDescent="0.3">
      <c r="C3" s="150" t="s">
        <v>37</v>
      </c>
      <c r="D3" s="151"/>
      <c r="E3" s="151"/>
      <c r="F3" s="151"/>
      <c r="G3" s="151"/>
      <c r="H3" s="151"/>
      <c r="I3" s="152"/>
      <c r="K3" s="12"/>
      <c r="L3" s="75"/>
      <c r="M3" s="75"/>
      <c r="N3" s="76"/>
      <c r="O3" s="75"/>
      <c r="P3" s="75"/>
      <c r="Q3" s="75"/>
      <c r="R3" s="75"/>
      <c r="S3" s="13"/>
      <c r="T3" s="13"/>
      <c r="U3" s="13"/>
      <c r="V3" s="13"/>
      <c r="W3" s="13"/>
      <c r="X3" s="13"/>
      <c r="Y3" s="14" t="s">
        <v>24</v>
      </c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5"/>
    </row>
    <row r="4" spans="1:48" ht="16.5" thickBot="1" x14ac:dyDescent="0.3">
      <c r="A4" s="12" t="s">
        <v>20</v>
      </c>
      <c r="B4" s="72" t="s">
        <v>25</v>
      </c>
      <c r="C4" s="83" t="s">
        <v>36</v>
      </c>
      <c r="D4" s="84" t="s">
        <v>32</v>
      </c>
      <c r="E4" s="84" t="s">
        <v>33</v>
      </c>
      <c r="F4" s="84" t="s">
        <v>34</v>
      </c>
      <c r="G4" s="153" t="s">
        <v>38</v>
      </c>
      <c r="H4" s="154"/>
      <c r="I4" s="155"/>
      <c r="K4" s="16"/>
      <c r="L4" s="137" t="s">
        <v>40</v>
      </c>
      <c r="M4" s="137"/>
      <c r="N4" s="137"/>
      <c r="O4" s="137"/>
      <c r="P4" s="137"/>
      <c r="Q4" s="137"/>
      <c r="R4" s="55"/>
      <c r="S4" s="137" t="s">
        <v>40</v>
      </c>
      <c r="T4" s="137"/>
      <c r="U4" s="137"/>
      <c r="V4" s="137"/>
      <c r="W4" s="137"/>
      <c r="X4" s="137"/>
      <c r="Y4" s="4"/>
      <c r="Z4" s="137" t="s">
        <v>40</v>
      </c>
      <c r="AA4" s="137"/>
      <c r="AB4" s="137"/>
      <c r="AC4" s="137"/>
      <c r="AD4" s="137"/>
      <c r="AE4" s="137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17"/>
    </row>
    <row r="5" spans="1:48" ht="16.5" thickBot="1" x14ac:dyDescent="0.3">
      <c r="A5" s="28">
        <v>1</v>
      </c>
      <c r="B5" s="36" t="s">
        <v>66</v>
      </c>
      <c r="C5" s="117">
        <f>L21</f>
        <v>1</v>
      </c>
      <c r="D5" s="91">
        <f>S18</f>
        <v>17</v>
      </c>
      <c r="E5" s="91">
        <f>Z17</f>
        <v>17</v>
      </c>
      <c r="F5" s="91">
        <f>AG13</f>
        <v>17</v>
      </c>
      <c r="G5" s="92">
        <f>$AN$20</f>
        <v>16</v>
      </c>
      <c r="H5" s="93" t="s">
        <v>39</v>
      </c>
      <c r="I5" s="94">
        <f>$AN$23</f>
        <v>18</v>
      </c>
      <c r="K5" s="8"/>
      <c r="L5" s="138" t="s">
        <v>23</v>
      </c>
      <c r="M5" s="139"/>
      <c r="N5" s="9" t="s">
        <v>20</v>
      </c>
      <c r="O5" s="9" t="s">
        <v>0</v>
      </c>
      <c r="P5" s="9" t="s">
        <v>31</v>
      </c>
      <c r="Q5" s="10" t="s">
        <v>3</v>
      </c>
      <c r="R5" s="55"/>
      <c r="S5" s="138" t="s">
        <v>23</v>
      </c>
      <c r="T5" s="139"/>
      <c r="U5" s="9" t="s">
        <v>21</v>
      </c>
      <c r="V5" s="9" t="s">
        <v>0</v>
      </c>
      <c r="W5" s="9" t="s">
        <v>31</v>
      </c>
      <c r="X5" s="10" t="s">
        <v>3</v>
      </c>
      <c r="Y5" s="4"/>
      <c r="Z5" s="138" t="s">
        <v>2</v>
      </c>
      <c r="AA5" s="139"/>
      <c r="AB5" s="9" t="s">
        <v>1</v>
      </c>
      <c r="AC5" s="9" t="s">
        <v>0</v>
      </c>
      <c r="AD5" s="9" t="s">
        <v>31</v>
      </c>
      <c r="AE5" s="9" t="s">
        <v>3</v>
      </c>
      <c r="AF5" s="10"/>
      <c r="AG5" s="4"/>
      <c r="AH5" s="4"/>
      <c r="AI5" s="4"/>
      <c r="AJ5" s="4"/>
      <c r="AK5" s="4"/>
      <c r="AL5" s="4"/>
      <c r="AM5" s="4"/>
      <c r="AN5" s="140" t="s">
        <v>9</v>
      </c>
      <c r="AO5" s="141"/>
      <c r="AP5" s="141"/>
      <c r="AQ5" s="141"/>
      <c r="AR5" s="142"/>
      <c r="AS5" s="4"/>
      <c r="AT5" s="8" t="s">
        <v>10</v>
      </c>
      <c r="AU5" s="10" t="s">
        <v>9</v>
      </c>
      <c r="AV5" s="17"/>
    </row>
    <row r="6" spans="1:48" x14ac:dyDescent="0.25">
      <c r="A6" s="24">
        <v>2</v>
      </c>
      <c r="B6" s="37" t="s">
        <v>92</v>
      </c>
      <c r="C6" s="118">
        <f>L22</f>
        <v>2</v>
      </c>
      <c r="D6" s="82">
        <f>S22</f>
        <v>17</v>
      </c>
      <c r="E6" s="82">
        <f>Z25</f>
        <v>18</v>
      </c>
      <c r="F6" s="82">
        <f>AG29</f>
        <v>18</v>
      </c>
      <c r="G6" s="52">
        <f>$AN$20</f>
        <v>16</v>
      </c>
      <c r="H6" s="18" t="s">
        <v>39</v>
      </c>
      <c r="I6" s="17">
        <f t="shared" ref="I6:I36" si="0">$AN$23</f>
        <v>18</v>
      </c>
      <c r="K6" s="143" t="s">
        <v>17</v>
      </c>
      <c r="L6" s="98">
        <f>L37+1</f>
        <v>12</v>
      </c>
      <c r="M6" s="99" t="s">
        <v>4</v>
      </c>
      <c r="N6" s="13" t="str">
        <f>IF(OR(A42&gt;0,A43&gt;0,A44&gt;0,A45&gt;0)," ",21)</f>
        <v xml:space="preserve"> </v>
      </c>
      <c r="O6" s="13" t="str">
        <f>IF(OR(A42&gt;0,A43&gt;0,A44&gt;0,A45&gt;0)," ",B25)</f>
        <v xml:space="preserve"> </v>
      </c>
      <c r="P6" s="59"/>
      <c r="Q6" s="100" t="str">
        <f>IF(P6&gt;0,IF(P6&gt;P7,"G"," ")," ")</f>
        <v xml:space="preserve"> </v>
      </c>
      <c r="R6" s="54"/>
      <c r="S6" s="49">
        <v>15</v>
      </c>
      <c r="T6" s="50" t="s">
        <v>5</v>
      </c>
      <c r="U6" s="1">
        <f>IF($A$42&gt;0,A16,IF(Q6="G",N6,N7))</f>
        <v>12</v>
      </c>
      <c r="V6" s="1" t="str">
        <f>IF($A$42&gt;0,B16,IF(Q6="G",O6,O7))</f>
        <v>Bye</v>
      </c>
      <c r="W6" s="58">
        <v>0</v>
      </c>
      <c r="X6" s="39" t="str">
        <f>IF(W6&gt;0,IF(W6&gt;W7,"G"," ")," ")</f>
        <v xml:space="preserve"> </v>
      </c>
      <c r="Y6" s="5"/>
      <c r="Z6" s="52"/>
      <c r="AA6" s="4"/>
      <c r="AB6" s="4"/>
      <c r="AC6" s="4"/>
      <c r="AD6" s="4"/>
      <c r="AE6" s="4"/>
      <c r="AF6" s="6"/>
      <c r="AG6" s="4"/>
      <c r="AH6" s="4"/>
      <c r="AI6" s="4"/>
      <c r="AJ6" s="4"/>
      <c r="AK6" s="4"/>
      <c r="AL6" s="4"/>
      <c r="AM6" s="4"/>
      <c r="AN6" s="12"/>
      <c r="AO6" s="13"/>
      <c r="AP6" s="13"/>
      <c r="AQ6" s="13"/>
      <c r="AR6" s="15"/>
      <c r="AS6" s="4"/>
      <c r="AT6" s="4">
        <v>1</v>
      </c>
      <c r="AU6" s="4">
        <f>IF(AS20="G",AP20,AP21)</f>
        <v>1</v>
      </c>
      <c r="AV6" s="17" t="str">
        <f>IF(AS20="G",AQ20,AQ21)</f>
        <v>TINCU Maia</v>
      </c>
    </row>
    <row r="7" spans="1:48" ht="16.5" thickBot="1" x14ac:dyDescent="0.3">
      <c r="A7" s="24">
        <v>3</v>
      </c>
      <c r="B7" s="37" t="s">
        <v>64</v>
      </c>
      <c r="C7" s="119">
        <f>L30</f>
        <v>3</v>
      </c>
      <c r="D7" s="87">
        <f>S30</f>
        <v>19</v>
      </c>
      <c r="E7" s="87">
        <f>Z33</f>
        <v>19</v>
      </c>
      <c r="F7" s="87">
        <f>F6</f>
        <v>18</v>
      </c>
      <c r="G7" s="88">
        <f t="shared" ref="G7:G36" si="1">$AN$20</f>
        <v>16</v>
      </c>
      <c r="H7" s="89" t="s">
        <v>39</v>
      </c>
      <c r="I7" s="90">
        <f t="shared" si="0"/>
        <v>18</v>
      </c>
      <c r="K7" s="144"/>
      <c r="L7" s="35">
        <f>L6</f>
        <v>12</v>
      </c>
      <c r="M7" s="34" t="s">
        <v>5</v>
      </c>
      <c r="N7" s="2" t="str">
        <f>IF(OR(A42&gt;0,A43&gt;0,A44&gt;0,A45&gt;0)," ",12)</f>
        <v xml:space="preserve"> </v>
      </c>
      <c r="O7" s="2" t="str">
        <f>IF(OR(A42&gt;0,A43&gt;0,A44&gt;0,A45&gt;0)," ",B16)</f>
        <v xml:space="preserve"> </v>
      </c>
      <c r="P7" s="61"/>
      <c r="Q7" s="101" t="str">
        <f>IF(P7&gt;0,IF(P7&gt;P6,"G"," ")," ")</f>
        <v xml:space="preserve"> </v>
      </c>
      <c r="R7" s="55"/>
      <c r="S7" s="35">
        <f>S6</f>
        <v>15</v>
      </c>
      <c r="T7" s="34" t="s">
        <v>4</v>
      </c>
      <c r="U7" s="2">
        <f>IF($A$42&gt;0,A9,IF(Q9="G",N9,N8))</f>
        <v>5</v>
      </c>
      <c r="V7" s="2" t="str">
        <f>IF($A$42&gt;0,B9,IF(Q9="G",O9,O8))</f>
        <v>BON-RANC Andréa</v>
      </c>
      <c r="W7" s="61">
        <v>6</v>
      </c>
      <c r="X7" s="40" t="str">
        <f>IF(W7&gt;0,IF(W7&gt;W6,"G"," ")," ")</f>
        <v>G</v>
      </c>
      <c r="Y7" s="6"/>
      <c r="Z7" s="52"/>
      <c r="AA7" s="4"/>
      <c r="AB7" s="4"/>
      <c r="AC7" s="4"/>
      <c r="AD7" s="4"/>
      <c r="AE7" s="4"/>
      <c r="AF7" s="6"/>
      <c r="AG7" s="4"/>
      <c r="AH7" s="4"/>
      <c r="AI7" s="4"/>
      <c r="AJ7" s="4"/>
      <c r="AK7" s="4"/>
      <c r="AL7" s="4"/>
      <c r="AM7" s="4"/>
      <c r="AN7" s="16"/>
      <c r="AO7" s="4"/>
      <c r="AP7" s="18" t="str">
        <f>AV6</f>
        <v>TINCU Maia</v>
      </c>
      <c r="AQ7" s="4"/>
      <c r="AR7" s="17"/>
      <c r="AS7" s="4"/>
      <c r="AT7" s="4">
        <v>2</v>
      </c>
      <c r="AU7" s="4">
        <f>IF(AS20="G",AP21,AP20)</f>
        <v>3</v>
      </c>
      <c r="AV7" s="17" t="str">
        <f>IF(AS20="G",AQ21,AQ20)</f>
        <v>MARTINS Alexandra</v>
      </c>
    </row>
    <row r="8" spans="1:48" ht="16.5" thickBot="1" x14ac:dyDescent="0.3">
      <c r="A8" s="24">
        <v>4</v>
      </c>
      <c r="B8" s="37" t="s">
        <v>91</v>
      </c>
      <c r="C8" s="118">
        <f>L13</f>
        <v>4</v>
      </c>
      <c r="D8" s="82">
        <f>S10</f>
        <v>15</v>
      </c>
      <c r="E8" s="82">
        <f>Z9</f>
        <v>16</v>
      </c>
      <c r="F8" s="82">
        <f>F5</f>
        <v>17</v>
      </c>
      <c r="G8" s="52">
        <f t="shared" si="1"/>
        <v>16</v>
      </c>
      <c r="H8" s="18" t="s">
        <v>39</v>
      </c>
      <c r="I8" s="17">
        <f t="shared" si="0"/>
        <v>18</v>
      </c>
      <c r="K8" s="144"/>
      <c r="L8" s="49">
        <f>L12+1</f>
        <v>5</v>
      </c>
      <c r="M8" s="50" t="s">
        <v>4</v>
      </c>
      <c r="N8" s="4" t="str">
        <f>IF(OR(A42&gt;0,A43&gt;0,A44&gt;0,A45&gt;0)," ",28)</f>
        <v xml:space="preserve"> </v>
      </c>
      <c r="O8" s="4" t="str">
        <f>IF(OR(A42&gt;0,A43&gt;0,A44&gt;0,A45&gt;0)," ",B32)</f>
        <v xml:space="preserve"> </v>
      </c>
      <c r="P8" s="58"/>
      <c r="Q8" s="102" t="str">
        <f>IF(P8&gt;0,IF(P8&gt;P9,"G"," ")," ")</f>
        <v xml:space="preserve"> </v>
      </c>
      <c r="R8" s="55"/>
      <c r="S8" s="4"/>
      <c r="T8" s="4"/>
      <c r="U8" s="4"/>
      <c r="V8" s="4"/>
      <c r="W8" s="4"/>
      <c r="X8" s="18"/>
      <c r="Y8" s="6"/>
      <c r="Z8" s="52"/>
      <c r="AA8" s="4"/>
      <c r="AB8" s="4"/>
      <c r="AC8" s="4"/>
      <c r="AD8" s="4"/>
      <c r="AE8" s="18"/>
      <c r="AF8" s="6"/>
      <c r="AG8" s="4"/>
      <c r="AH8" s="4"/>
      <c r="AI8" s="4"/>
      <c r="AJ8" s="4"/>
      <c r="AK8" s="4"/>
      <c r="AL8" s="4"/>
      <c r="AM8" s="4"/>
      <c r="AN8" s="16"/>
      <c r="AO8" s="19" t="str">
        <f>AV7</f>
        <v>MARTINS Alexandra</v>
      </c>
      <c r="AP8" s="146">
        <v>1</v>
      </c>
      <c r="AQ8" s="4"/>
      <c r="AR8" s="17"/>
      <c r="AS8" s="4"/>
      <c r="AT8" s="4">
        <v>3</v>
      </c>
      <c r="AU8" s="4">
        <f>IF(AS23="G",AP23,AP24)</f>
        <v>2</v>
      </c>
      <c r="AV8" s="17" t="str">
        <f>IF(AS23="G",AQ23,AQ24)</f>
        <v>REYNAUD Sabrina</v>
      </c>
    </row>
    <row r="9" spans="1:48" ht="16.5" thickBot="1" x14ac:dyDescent="0.3">
      <c r="A9" s="24">
        <v>5</v>
      </c>
      <c r="B9" s="37" t="s">
        <v>65</v>
      </c>
      <c r="C9" s="119">
        <f>L9</f>
        <v>5</v>
      </c>
      <c r="D9" s="87">
        <f>S6</f>
        <v>15</v>
      </c>
      <c r="E9" s="87">
        <f>E8</f>
        <v>16</v>
      </c>
      <c r="F9" s="87">
        <f>F8</f>
        <v>17</v>
      </c>
      <c r="G9" s="88">
        <f t="shared" si="1"/>
        <v>16</v>
      </c>
      <c r="H9" s="89" t="s">
        <v>39</v>
      </c>
      <c r="I9" s="90">
        <f t="shared" si="0"/>
        <v>18</v>
      </c>
      <c r="K9" s="145"/>
      <c r="L9" s="35">
        <f>L8</f>
        <v>5</v>
      </c>
      <c r="M9" s="34" t="s">
        <v>5</v>
      </c>
      <c r="N9" s="2" t="str">
        <f>IF(OR(A42&gt;0,A43&gt;0,A44&gt;0,A45&gt;0)," ",5)</f>
        <v xml:space="preserve"> </v>
      </c>
      <c r="O9" s="2" t="str">
        <f>IF(OR(A42&gt;0,A43&gt;0,A44&gt;0,A45&gt;0)," ",B9)</f>
        <v xml:space="preserve"> </v>
      </c>
      <c r="P9" s="61"/>
      <c r="Q9" s="101" t="str">
        <f>IF(P9&gt;0,IF(P9&gt;P8,"G"," ")," ")</f>
        <v xml:space="preserve"> </v>
      </c>
      <c r="R9" s="56"/>
      <c r="S9" s="2"/>
      <c r="T9" s="2"/>
      <c r="U9" s="2"/>
      <c r="V9" s="2"/>
      <c r="W9" s="2"/>
      <c r="X9" s="2"/>
      <c r="Y9" s="7"/>
      <c r="Z9" s="27">
        <f>Z17-1</f>
        <v>16</v>
      </c>
      <c r="AA9" s="50" t="s">
        <v>4</v>
      </c>
      <c r="AB9" s="1">
        <f>IF(A43&gt;0,A9,IF(X6="G",U6,U7))</f>
        <v>5</v>
      </c>
      <c r="AC9" s="1" t="str">
        <f>IF(A43&gt;0,B9,IF(X6="G",V6,V7))</f>
        <v>BON-RANC Andréa</v>
      </c>
      <c r="AD9" s="60">
        <v>6</v>
      </c>
      <c r="AE9" s="41" t="str">
        <f>IF(AD9&gt;0,IF(AD9&gt;AD10,"G"," ")," ")</f>
        <v>G</v>
      </c>
      <c r="AF9" s="6"/>
      <c r="AG9" s="4"/>
      <c r="AH9" s="4"/>
      <c r="AI9" s="4"/>
      <c r="AJ9" s="4"/>
      <c r="AK9" s="4"/>
      <c r="AL9" s="4"/>
      <c r="AM9" s="4"/>
      <c r="AN9" s="16"/>
      <c r="AO9" s="146">
        <v>2</v>
      </c>
      <c r="AP9" s="147"/>
      <c r="AQ9" s="4" t="str">
        <f>AV8</f>
        <v>REYNAUD Sabrina</v>
      </c>
      <c r="AR9" s="17"/>
      <c r="AS9" s="4"/>
      <c r="AT9" s="4">
        <v>4</v>
      </c>
      <c r="AU9" s="4">
        <f>IF(AS23="G",AP24,AP23)</f>
        <v>5</v>
      </c>
      <c r="AV9" s="17" t="str">
        <f>IF(AS23="G",AQ24,AQ23)</f>
        <v>BON-RANC Andréa</v>
      </c>
    </row>
    <row r="10" spans="1:48" ht="16.5" thickBot="1" x14ac:dyDescent="0.3">
      <c r="A10" s="24">
        <v>6</v>
      </c>
      <c r="B10" s="37" t="s">
        <v>69</v>
      </c>
      <c r="C10" s="118">
        <f>L34</f>
        <v>6</v>
      </c>
      <c r="D10" s="82">
        <f>S34</f>
        <v>19</v>
      </c>
      <c r="E10" s="82">
        <f>E7</f>
        <v>19</v>
      </c>
      <c r="F10" s="82">
        <f>F7</f>
        <v>18</v>
      </c>
      <c r="G10" s="52">
        <f t="shared" si="1"/>
        <v>16</v>
      </c>
      <c r="H10" s="18" t="s">
        <v>39</v>
      </c>
      <c r="I10" s="17">
        <f t="shared" si="0"/>
        <v>18</v>
      </c>
      <c r="K10" s="149" t="s">
        <v>18</v>
      </c>
      <c r="L10" s="49">
        <f>L7+1</f>
        <v>13</v>
      </c>
      <c r="M10" s="50" t="s">
        <v>4</v>
      </c>
      <c r="N10" s="4" t="str">
        <f>IF(OR(A42&gt;0,A43&gt;0,A44&gt;0,A45&gt;0)," ",20)</f>
        <v xml:space="preserve"> </v>
      </c>
      <c r="O10" s="4" t="str">
        <f>IF(OR(A42&gt;0,A43&gt;0,A44&gt;0,A45&gt;0)," ",B24)</f>
        <v xml:space="preserve"> </v>
      </c>
      <c r="P10" s="58"/>
      <c r="Q10" s="102" t="str">
        <f>IF(P10&gt;0,IF(P10&gt;P11,"G"," ")," ")</f>
        <v xml:space="preserve"> </v>
      </c>
      <c r="R10" s="54"/>
      <c r="S10" s="49">
        <v>15</v>
      </c>
      <c r="T10" s="50" t="s">
        <v>4</v>
      </c>
      <c r="U10" s="1">
        <f>IF($A$42&gt;0,A17,IF(Q10="G",N10,N11))</f>
        <v>13</v>
      </c>
      <c r="V10" s="1" t="str">
        <f>IF($A$42&gt;0,B17,IF(Q10="G",O10,O11))</f>
        <v>Bye</v>
      </c>
      <c r="W10" s="60">
        <v>0</v>
      </c>
      <c r="X10" s="41" t="str">
        <f>IF(W10&gt;0,IF(W10&gt;W11,"G"," ")," ")</f>
        <v xml:space="preserve"> </v>
      </c>
      <c r="Y10" s="5"/>
      <c r="Z10" s="26">
        <f>Z9</f>
        <v>16</v>
      </c>
      <c r="AA10" s="34" t="s">
        <v>5</v>
      </c>
      <c r="AB10" s="2">
        <f>IF(A43&gt;0,A8,IF(X10="G",U10,U11))</f>
        <v>4</v>
      </c>
      <c r="AC10" s="2" t="str">
        <f>IF(A43&gt;0,B8,IF(X10="G",V10,V11))</f>
        <v>SERRES Ambre</v>
      </c>
      <c r="AD10" s="61">
        <v>4</v>
      </c>
      <c r="AE10" s="40" t="str">
        <f>IF(AD10&gt;0,IF(AD10&gt;AD9,"G"," ")," ")</f>
        <v xml:space="preserve"> </v>
      </c>
      <c r="AF10" s="6"/>
      <c r="AG10" s="4"/>
      <c r="AH10" s="4"/>
      <c r="AI10" s="4"/>
      <c r="AJ10" s="4"/>
      <c r="AK10" s="4"/>
      <c r="AL10" s="4"/>
      <c r="AM10" s="4"/>
      <c r="AN10" s="16"/>
      <c r="AO10" s="148"/>
      <c r="AP10" s="148"/>
      <c r="AQ10" s="11">
        <v>3</v>
      </c>
      <c r="AR10" s="17"/>
      <c r="AS10" s="4"/>
      <c r="AT10" s="4">
        <v>5</v>
      </c>
      <c r="AU10" s="4">
        <f>IF(AE10="G",AB9,AB10)</f>
        <v>4</v>
      </c>
      <c r="AV10" s="17" t="str">
        <f>IF(AE10="G",AC9,AC10)</f>
        <v>SERRES Ambre</v>
      </c>
    </row>
    <row r="11" spans="1:48" ht="16.5" thickBot="1" x14ac:dyDescent="0.3">
      <c r="A11" s="24">
        <v>7</v>
      </c>
      <c r="B11" s="37" t="s">
        <v>89</v>
      </c>
      <c r="C11" s="119">
        <f>L26</f>
        <v>7</v>
      </c>
      <c r="D11" s="87">
        <f>S26</f>
        <v>18</v>
      </c>
      <c r="E11" s="87">
        <f>E6</f>
        <v>18</v>
      </c>
      <c r="F11" s="87">
        <f>F10</f>
        <v>18</v>
      </c>
      <c r="G11" s="88">
        <f t="shared" si="1"/>
        <v>16</v>
      </c>
      <c r="H11" s="89" t="s">
        <v>39</v>
      </c>
      <c r="I11" s="90">
        <f t="shared" si="0"/>
        <v>18</v>
      </c>
      <c r="K11" s="144"/>
      <c r="L11" s="35">
        <f>L10</f>
        <v>13</v>
      </c>
      <c r="M11" s="34" t="s">
        <v>5</v>
      </c>
      <c r="N11" s="2" t="str">
        <f>IF(OR(A42&gt;0,A43&gt;0,A44&gt;0,A45&gt;0)," ",13)</f>
        <v xml:space="preserve"> </v>
      </c>
      <c r="O11" s="2" t="str">
        <f>IF(OR(A42&gt;0,A43&gt;0,A44&gt;0,A45&gt;0)," ",B17)</f>
        <v xml:space="preserve"> </v>
      </c>
      <c r="P11" s="61"/>
      <c r="Q11" s="101" t="str">
        <f>IF(P11&gt;0,IF(P11&gt;P10,"G"," ")," ")</f>
        <v xml:space="preserve"> </v>
      </c>
      <c r="R11" s="55"/>
      <c r="S11" s="35">
        <f>S10</f>
        <v>15</v>
      </c>
      <c r="T11" s="34" t="s">
        <v>5</v>
      </c>
      <c r="U11" s="2">
        <f>IF($A$42&gt;0,A8,IF(Q13="G",N13,N12))</f>
        <v>4</v>
      </c>
      <c r="V11" s="2" t="str">
        <f>IF($A$42&gt;0,B8,IF(Q13="G",O13,O12))</f>
        <v>SERRES Ambre</v>
      </c>
      <c r="W11" s="61">
        <v>6</v>
      </c>
      <c r="X11" s="40" t="str">
        <f>IF(W11&gt;0,IF(W11&gt;W10,"G"," ")," ")</f>
        <v>G</v>
      </c>
      <c r="Y11" s="6"/>
      <c r="Z11" s="52"/>
      <c r="AA11" s="4"/>
      <c r="AB11" s="4"/>
      <c r="AC11" s="4"/>
      <c r="AD11" s="4"/>
      <c r="AE11" s="18"/>
      <c r="AF11" s="6"/>
      <c r="AG11" s="137" t="s">
        <v>40</v>
      </c>
      <c r="AH11" s="137"/>
      <c r="AI11" s="137"/>
      <c r="AJ11" s="137"/>
      <c r="AK11" s="137"/>
      <c r="AL11" s="137"/>
      <c r="AM11" s="4"/>
      <c r="AN11" s="20"/>
      <c r="AO11" s="21"/>
      <c r="AP11" s="21"/>
      <c r="AQ11" s="21"/>
      <c r="AR11" s="22"/>
      <c r="AS11" s="4"/>
      <c r="AT11" s="4">
        <v>6</v>
      </c>
      <c r="AU11" s="4">
        <f>IF(AE33="G",AB34,AB33)</f>
        <v>6</v>
      </c>
      <c r="AV11" s="17" t="str">
        <f>IF(AE33="G",AC34,AC33)</f>
        <v>BARRET Cybelia</v>
      </c>
    </row>
    <row r="12" spans="1:48" ht="16.5" thickBot="1" x14ac:dyDescent="0.3">
      <c r="A12" s="24">
        <v>8</v>
      </c>
      <c r="B12" s="37" t="s">
        <v>87</v>
      </c>
      <c r="C12" s="118">
        <f>L17</f>
        <v>8</v>
      </c>
      <c r="D12" s="82">
        <f>S14</f>
        <v>16</v>
      </c>
      <c r="E12" s="82">
        <f>E5</f>
        <v>17</v>
      </c>
      <c r="F12" s="82">
        <f>F11</f>
        <v>18</v>
      </c>
      <c r="G12" s="52">
        <f t="shared" si="1"/>
        <v>16</v>
      </c>
      <c r="H12" s="18" t="s">
        <v>39</v>
      </c>
      <c r="I12" s="17">
        <f t="shared" si="0"/>
        <v>18</v>
      </c>
      <c r="K12" s="144"/>
      <c r="L12" s="49">
        <f>L31+1</f>
        <v>4</v>
      </c>
      <c r="M12" s="50" t="s">
        <v>4</v>
      </c>
      <c r="N12" s="4" t="str">
        <f>IF(OR(A42&gt;0,A43&gt;0,A44&gt;0,A45&gt;0)," ",29)</f>
        <v xml:space="preserve"> </v>
      </c>
      <c r="O12" s="4" t="str">
        <f>IF(OR(A42&gt;0,A43&gt;0,A44&gt;0,A45&gt;0)," ",B33)</f>
        <v xml:space="preserve"> </v>
      </c>
      <c r="P12" s="58"/>
      <c r="Q12" s="102" t="str">
        <f>IF(P12&gt;0,IF(P12&gt;P13,"G"," ")," ")</f>
        <v xml:space="preserve"> </v>
      </c>
      <c r="R12" s="55"/>
      <c r="S12" s="4"/>
      <c r="T12" s="4"/>
      <c r="U12" s="4"/>
      <c r="V12" s="4"/>
      <c r="W12" s="4"/>
      <c r="X12" s="18"/>
      <c r="Y12" s="6"/>
      <c r="Z12" s="52"/>
      <c r="AA12" s="4"/>
      <c r="AB12" s="4"/>
      <c r="AC12" s="4"/>
      <c r="AD12" s="4"/>
      <c r="AE12" s="18"/>
      <c r="AF12" s="4"/>
      <c r="AG12" s="8" t="s">
        <v>6</v>
      </c>
      <c r="AH12" s="9"/>
      <c r="AI12" s="9" t="s">
        <v>1</v>
      </c>
      <c r="AJ12" s="9" t="s">
        <v>0</v>
      </c>
      <c r="AK12" s="9" t="s">
        <v>31</v>
      </c>
      <c r="AL12" s="10" t="s">
        <v>3</v>
      </c>
      <c r="AM12" s="4"/>
      <c r="AN12" s="4"/>
      <c r="AO12" s="4"/>
      <c r="AP12" s="4"/>
      <c r="AQ12" s="4"/>
      <c r="AR12" s="4"/>
      <c r="AS12" s="4"/>
      <c r="AT12" s="4">
        <v>7</v>
      </c>
      <c r="AU12" s="4">
        <f>IF(AE25="G",AB26,AB25)</f>
        <v>7</v>
      </c>
      <c r="AV12" s="17" t="str">
        <f>IF(AE25="G",AC26,AC25)</f>
        <v>HEQUET Marine</v>
      </c>
    </row>
    <row r="13" spans="1:48" x14ac:dyDescent="0.25">
      <c r="A13" s="24">
        <v>9</v>
      </c>
      <c r="B13" s="37" t="s">
        <v>90</v>
      </c>
      <c r="C13" s="119">
        <f>L15</f>
        <v>9</v>
      </c>
      <c r="D13" s="87">
        <f>D12</f>
        <v>16</v>
      </c>
      <c r="E13" s="87">
        <f>E12</f>
        <v>17</v>
      </c>
      <c r="F13" s="87">
        <f>F12</f>
        <v>18</v>
      </c>
      <c r="G13" s="88">
        <f t="shared" si="1"/>
        <v>16</v>
      </c>
      <c r="H13" s="89" t="s">
        <v>39</v>
      </c>
      <c r="I13" s="90">
        <f t="shared" si="0"/>
        <v>18</v>
      </c>
      <c r="K13" s="145"/>
      <c r="L13" s="35">
        <f>L12</f>
        <v>4</v>
      </c>
      <c r="M13" s="34" t="s">
        <v>5</v>
      </c>
      <c r="N13" s="2" t="str">
        <f>IF(OR(A42&gt;0,A43&gt;0,A44&gt;0,A45&gt;0)," ",4)</f>
        <v xml:space="preserve"> </v>
      </c>
      <c r="O13" s="2" t="str">
        <f>IF(OR(A42&gt;0,A43&gt;0,A44&gt;0,A45&gt;0)," ",B8)</f>
        <v xml:space="preserve"> </v>
      </c>
      <c r="P13" s="61"/>
      <c r="Q13" s="101" t="str">
        <f>IF(P13&gt;0,IF(P13&gt;P12,"G"," ")," ")</f>
        <v xml:space="preserve"> </v>
      </c>
      <c r="R13" s="56"/>
      <c r="S13" s="2"/>
      <c r="T13" s="2"/>
      <c r="U13" s="2"/>
      <c r="V13" s="2"/>
      <c r="W13" s="2"/>
      <c r="X13" s="31"/>
      <c r="Y13" s="7"/>
      <c r="Z13" s="53"/>
      <c r="AA13" s="2"/>
      <c r="AB13" s="2"/>
      <c r="AC13" s="2"/>
      <c r="AD13" s="2"/>
      <c r="AE13" s="31"/>
      <c r="AF13" s="7"/>
      <c r="AG13" s="33">
        <f>IF(C44&gt;0,C44,Z17)</f>
        <v>17</v>
      </c>
      <c r="AH13" s="77" t="s">
        <v>4</v>
      </c>
      <c r="AI13" s="4">
        <f>IF(A44&gt;0,A8,IF(AE10="G",AB10,AB9))</f>
        <v>5</v>
      </c>
      <c r="AJ13" s="4" t="str">
        <f>IF(A44&gt;0,B8,IF(AE10="G",AC10,AC9))</f>
        <v>BON-RANC Andréa</v>
      </c>
      <c r="AK13" s="58">
        <v>0</v>
      </c>
      <c r="AL13" s="39" t="str">
        <f>IF(AK13&gt;0,IF(AK13&gt;AK14,"G"," ")," ")</f>
        <v xml:space="preserve"> </v>
      </c>
      <c r="AM13" s="4"/>
      <c r="AN13" s="4"/>
      <c r="AO13" s="4"/>
      <c r="AP13" s="4"/>
      <c r="AQ13" s="4"/>
      <c r="AR13" s="4"/>
      <c r="AS13" s="4"/>
      <c r="AT13" s="4">
        <v>8</v>
      </c>
      <c r="AU13" s="4">
        <f>IF(AE18="G",AB17,AB18)</f>
        <v>9</v>
      </c>
      <c r="AV13" s="17" t="str">
        <f>IF(AE18="G",AC17,AC18)</f>
        <v>GOBATO Elvy</v>
      </c>
    </row>
    <row r="14" spans="1:48" x14ac:dyDescent="0.25">
      <c r="A14" s="24">
        <v>10</v>
      </c>
      <c r="B14" s="37" t="s">
        <v>88</v>
      </c>
      <c r="C14" s="118">
        <f>L28</f>
        <v>10</v>
      </c>
      <c r="D14" s="82">
        <f>D11</f>
        <v>18</v>
      </c>
      <c r="E14" s="82">
        <f>E11</f>
        <v>18</v>
      </c>
      <c r="F14" s="82">
        <f>F13</f>
        <v>18</v>
      </c>
      <c r="G14" s="52">
        <f t="shared" si="1"/>
        <v>16</v>
      </c>
      <c r="H14" s="18" t="s">
        <v>39</v>
      </c>
      <c r="I14" s="17">
        <f t="shared" si="0"/>
        <v>18</v>
      </c>
      <c r="K14" s="134" t="s">
        <v>19</v>
      </c>
      <c r="L14" s="49">
        <f>L17+1</f>
        <v>9</v>
      </c>
      <c r="M14" s="50" t="s">
        <v>4</v>
      </c>
      <c r="N14" s="4" t="str">
        <f>IF(OR(A42&gt;0,A43&gt;0,A44&gt;0,A45&gt;0)," ",24)</f>
        <v xml:space="preserve"> </v>
      </c>
      <c r="O14" s="4" t="str">
        <f>IF(OR(A42&gt;0,A43&gt;0,A44&gt;0,A45&gt;0)," ",B28)</f>
        <v xml:space="preserve"> </v>
      </c>
      <c r="P14" s="62"/>
      <c r="Q14" s="103" t="str">
        <f>IF(P14&gt;0,IF(P14&gt;P15,"G"," ")," ")</f>
        <v xml:space="preserve"> </v>
      </c>
      <c r="R14" s="54"/>
      <c r="S14" s="49">
        <v>16</v>
      </c>
      <c r="T14" s="50" t="s">
        <v>4</v>
      </c>
      <c r="U14" s="1">
        <f>IF($A$42&gt;0,A13,IF(Q14="G",N14,N15))</f>
        <v>9</v>
      </c>
      <c r="V14" s="1" t="str">
        <f>IF($A$42&gt;0,B13,IF(Q14="G",O14,O15))</f>
        <v>GOBATO Elvy</v>
      </c>
      <c r="W14" s="62">
        <v>6</v>
      </c>
      <c r="X14" s="42" t="str">
        <f>IF(W14&gt;0,IF(W14&gt;W15,"G"," ")," ")</f>
        <v>G</v>
      </c>
      <c r="Y14" s="5"/>
      <c r="Z14" s="4"/>
      <c r="AA14" s="4"/>
      <c r="AB14" s="4"/>
      <c r="AC14" s="4"/>
      <c r="AD14" s="4"/>
      <c r="AE14" s="4"/>
      <c r="AF14" s="5"/>
      <c r="AG14" s="34">
        <f>AG13</f>
        <v>17</v>
      </c>
      <c r="AH14" s="78" t="s">
        <v>5</v>
      </c>
      <c r="AI14" s="2">
        <f>IF(A44&gt;0,A5,IF(AE18="G",AB18,AB17))</f>
        <v>1</v>
      </c>
      <c r="AJ14" s="2" t="str">
        <f>IF(A44&gt;0,B5,IF(AE18="G",AC18,AC17))</f>
        <v>TINCU Maia</v>
      </c>
      <c r="AK14" s="63">
        <v>6</v>
      </c>
      <c r="AL14" s="43" t="str">
        <f>IF(AK14&gt;0,IF(AK14&gt;AK13,"G"," ")," ")</f>
        <v>G</v>
      </c>
      <c r="AM14" s="4"/>
      <c r="AN14" s="4"/>
      <c r="AO14" s="4"/>
      <c r="AP14" s="4"/>
      <c r="AQ14" s="4"/>
      <c r="AR14" s="4"/>
      <c r="AS14" s="4"/>
      <c r="AT14" s="70">
        <v>9</v>
      </c>
      <c r="AU14" s="4">
        <f>IF(X15="G",U14,U15)</f>
        <v>8</v>
      </c>
      <c r="AV14" s="17" t="str">
        <f>IF(X15="G",V14,V15)</f>
        <v>TORRAILE Amélie</v>
      </c>
    </row>
    <row r="15" spans="1:48" x14ac:dyDescent="0.25">
      <c r="A15" s="24">
        <v>11</v>
      </c>
      <c r="B15" s="37" t="s">
        <v>45</v>
      </c>
      <c r="C15" s="119">
        <f>L36</f>
        <v>11</v>
      </c>
      <c r="D15" s="87">
        <f>D10</f>
        <v>19</v>
      </c>
      <c r="E15" s="87">
        <f>E10</f>
        <v>19</v>
      </c>
      <c r="F15" s="87">
        <f>F14</f>
        <v>18</v>
      </c>
      <c r="G15" s="88">
        <f t="shared" si="1"/>
        <v>16</v>
      </c>
      <c r="H15" s="89" t="s">
        <v>39</v>
      </c>
      <c r="I15" s="90">
        <f t="shared" si="0"/>
        <v>18</v>
      </c>
      <c r="K15" s="135"/>
      <c r="L15" s="35">
        <f>L14</f>
        <v>9</v>
      </c>
      <c r="M15" s="34" t="s">
        <v>5</v>
      </c>
      <c r="N15" s="2" t="str">
        <f>IF(OR(A42&gt;0,A43&gt;0,A44&gt;0,A45&gt;0)," ",9)</f>
        <v xml:space="preserve"> </v>
      </c>
      <c r="O15" s="2" t="str">
        <f>IF(OR(A42&gt;0,A43&gt;0,A44&gt;0,A45&gt;0)," ",B13)</f>
        <v xml:space="preserve"> </v>
      </c>
      <c r="P15" s="63"/>
      <c r="Q15" s="104" t="str">
        <f>IF(P15&gt;0,IF(P15&gt;P14,"G"," ")," ")</f>
        <v xml:space="preserve"> </v>
      </c>
      <c r="R15" s="55"/>
      <c r="S15" s="35">
        <f>S14</f>
        <v>16</v>
      </c>
      <c r="T15" s="34" t="s">
        <v>5</v>
      </c>
      <c r="U15" s="2">
        <f>IF($A$42&gt;0,A12,IF(Q17="G",N17,N16))</f>
        <v>8</v>
      </c>
      <c r="V15" s="2" t="str">
        <f>IF($A$42&gt;0,B12,IF(Q17="G",O17,O16))</f>
        <v>TORRAILE Amélie</v>
      </c>
      <c r="W15" s="63">
        <v>2</v>
      </c>
      <c r="X15" s="43" t="str">
        <f>IF(W15&gt;0,IF(W15&gt;W14,"G"," ")," ")</f>
        <v xml:space="preserve"> </v>
      </c>
      <c r="Y15" s="6"/>
      <c r="Z15" s="4"/>
      <c r="AA15" s="4"/>
      <c r="AB15" s="4"/>
      <c r="AC15" s="4"/>
      <c r="AD15" s="4"/>
      <c r="AE15" s="4"/>
      <c r="AF15" s="6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70">
        <f t="shared" ref="AT15:AT21" si="2">AT14</f>
        <v>9</v>
      </c>
      <c r="AU15" s="4">
        <f>IF(X26="G",U27,U26)</f>
        <v>10</v>
      </c>
      <c r="AV15" s="17" t="str">
        <f>IF(X26="G",V27,V26)</f>
        <v>DUPRAT Coline</v>
      </c>
    </row>
    <row r="16" spans="1:48" x14ac:dyDescent="0.25">
      <c r="A16" s="24">
        <v>12</v>
      </c>
      <c r="B16" s="37" t="s">
        <v>45</v>
      </c>
      <c r="C16" s="118">
        <f>L7</f>
        <v>12</v>
      </c>
      <c r="D16" s="82">
        <f>D9</f>
        <v>15</v>
      </c>
      <c r="E16" s="82">
        <f>E9</f>
        <v>16</v>
      </c>
      <c r="F16" s="82">
        <f>F9</f>
        <v>17</v>
      </c>
      <c r="G16" s="52">
        <f t="shared" si="1"/>
        <v>16</v>
      </c>
      <c r="H16" s="18" t="s">
        <v>39</v>
      </c>
      <c r="I16" s="17">
        <f t="shared" si="0"/>
        <v>18</v>
      </c>
      <c r="K16" s="135"/>
      <c r="L16" s="49">
        <f>L27+1</f>
        <v>8</v>
      </c>
      <c r="M16" s="50" t="s">
        <v>4</v>
      </c>
      <c r="N16" s="4" t="str">
        <f>IF(OR(A42&gt;0,A43&gt;0,A44&gt;0,A45&gt;0)," ",25)</f>
        <v xml:space="preserve"> </v>
      </c>
      <c r="O16" s="4" t="str">
        <f>IF(OR(A42&gt;0,A43&gt;0,A44&gt;0,A45&gt;0)," ",B29)</f>
        <v xml:space="preserve"> </v>
      </c>
      <c r="P16" s="62"/>
      <c r="Q16" s="103" t="str">
        <f>IF(P16&gt;0,IF(P16&gt;P17,"G"," ")," ")</f>
        <v xml:space="preserve"> </v>
      </c>
      <c r="R16" s="55"/>
      <c r="S16" s="4"/>
      <c r="T16" s="4"/>
      <c r="U16" s="4"/>
      <c r="V16" s="4"/>
      <c r="W16" s="4"/>
      <c r="X16" s="18"/>
      <c r="Y16" s="6"/>
      <c r="Z16" s="4"/>
      <c r="AA16" s="4"/>
      <c r="AB16" s="4"/>
      <c r="AC16" s="4"/>
      <c r="AD16" s="4"/>
      <c r="AE16" s="4"/>
      <c r="AF16" s="6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0">
        <f t="shared" si="2"/>
        <v>9</v>
      </c>
      <c r="AU16" s="4">
        <f>IF(X35="G",U34,U35)</f>
        <v>11</v>
      </c>
      <c r="AV16" s="17" t="str">
        <f>IF(X35="G",V34,V35)</f>
        <v>Bye</v>
      </c>
    </row>
    <row r="17" spans="1:48" x14ac:dyDescent="0.25">
      <c r="A17" s="24">
        <v>13</v>
      </c>
      <c r="B17" s="37" t="s">
        <v>45</v>
      </c>
      <c r="C17" s="119">
        <f>L11</f>
        <v>13</v>
      </c>
      <c r="D17" s="87">
        <f>D8</f>
        <v>15</v>
      </c>
      <c r="E17" s="87">
        <f>E9</f>
        <v>16</v>
      </c>
      <c r="F17" s="87">
        <f>F16</f>
        <v>17</v>
      </c>
      <c r="G17" s="88">
        <f t="shared" si="1"/>
        <v>16</v>
      </c>
      <c r="H17" s="89" t="s">
        <v>39</v>
      </c>
      <c r="I17" s="90">
        <f t="shared" si="0"/>
        <v>18</v>
      </c>
      <c r="K17" s="136"/>
      <c r="L17" s="35">
        <f>L16</f>
        <v>8</v>
      </c>
      <c r="M17" s="34" t="s">
        <v>5</v>
      </c>
      <c r="N17" s="2" t="str">
        <f>IF(OR(A42&gt;0,A43&gt;0,A44&gt;0,A45&gt;0)," ",8)</f>
        <v xml:space="preserve"> </v>
      </c>
      <c r="O17" s="2" t="str">
        <f>IF(OR(A42&gt;0,A43&gt;0,A44&gt;0,A45&gt;0)," ",B12)</f>
        <v xml:space="preserve"> </v>
      </c>
      <c r="P17" s="63"/>
      <c r="Q17" s="104" t="str">
        <f>IF(P17&gt;0,IF(P17&gt;P16,"G"," ")," ")</f>
        <v xml:space="preserve"> </v>
      </c>
      <c r="R17" s="56"/>
      <c r="S17" s="2"/>
      <c r="T17" s="2"/>
      <c r="U17" s="2"/>
      <c r="V17" s="2"/>
      <c r="W17" s="2"/>
      <c r="X17" s="2"/>
      <c r="Y17" s="7"/>
      <c r="Z17" s="50">
        <f>IF(C43&gt;0,C43+1,S18)</f>
        <v>17</v>
      </c>
      <c r="AA17" s="50" t="s">
        <v>4</v>
      </c>
      <c r="AB17" s="1">
        <f>IF(A43&gt;0,A12,IF(X15="G",U15,U14))</f>
        <v>9</v>
      </c>
      <c r="AC17" s="1" t="str">
        <f>IF(A43&gt;0,B12,IF(X15="G",V15,V14))</f>
        <v>GOBATO Elvy</v>
      </c>
      <c r="AD17" s="62">
        <v>2</v>
      </c>
      <c r="AE17" s="42" t="str">
        <f>IF(AD17&gt;0,IF(AD17&gt;AD18,"G"," ")," ")</f>
        <v xml:space="preserve"> </v>
      </c>
      <c r="AF17" s="6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70">
        <f t="shared" si="2"/>
        <v>9</v>
      </c>
      <c r="AU17" s="4">
        <f>IF(X6="g",U7,U6)</f>
        <v>12</v>
      </c>
      <c r="AV17" s="17" t="str">
        <f>IF(X6="g",V7,V6)</f>
        <v>Bye</v>
      </c>
    </row>
    <row r="18" spans="1:48" ht="16.5" thickBot="1" x14ac:dyDescent="0.3">
      <c r="A18" s="24">
        <v>14</v>
      </c>
      <c r="B18" s="37" t="s">
        <v>45</v>
      </c>
      <c r="C18" s="118">
        <f>L32</f>
        <v>14</v>
      </c>
      <c r="D18" s="82">
        <f>D7</f>
        <v>19</v>
      </c>
      <c r="E18" s="82">
        <f>E15</f>
        <v>19</v>
      </c>
      <c r="F18" s="82">
        <f>F15</f>
        <v>18</v>
      </c>
      <c r="G18" s="52">
        <f t="shared" si="1"/>
        <v>16</v>
      </c>
      <c r="H18" s="18" t="s">
        <v>39</v>
      </c>
      <c r="I18" s="17">
        <f t="shared" si="0"/>
        <v>18</v>
      </c>
      <c r="K18" s="134" t="s">
        <v>22</v>
      </c>
      <c r="L18" s="49">
        <f>L25+1</f>
        <v>16</v>
      </c>
      <c r="M18" s="50" t="s">
        <v>4</v>
      </c>
      <c r="N18" s="4" t="str">
        <f>IF(OR(A42&gt;0,A43&gt;0,A44&gt;0,A45&gt;0)," ",17)</f>
        <v xml:space="preserve"> </v>
      </c>
      <c r="O18" s="4" t="str">
        <f>IF(OR(A42&gt;0,A43&gt;0,A44&gt;0,A45&gt;0)," ",B21)</f>
        <v xml:space="preserve"> </v>
      </c>
      <c r="P18" s="62"/>
      <c r="Q18" s="103" t="str">
        <f>IF(P18&gt;0,IF(P18&gt;P19,"G"," ")," ")</f>
        <v xml:space="preserve"> </v>
      </c>
      <c r="R18" s="54"/>
      <c r="S18" s="49">
        <v>17</v>
      </c>
      <c r="T18" s="50" t="s">
        <v>5</v>
      </c>
      <c r="U18" s="1">
        <f>IF($A$42&gt;0,A20,IF(Q18="G",N18,N19))</f>
        <v>16</v>
      </c>
      <c r="V18" s="1" t="str">
        <f>IF($A$42&gt;0,B20,IF(Q18="G",O18,O19))</f>
        <v>Bye</v>
      </c>
      <c r="W18" s="62">
        <v>0</v>
      </c>
      <c r="X18" s="42" t="str">
        <f>IF(W18&gt;0,IF(W18&gt;W19,"G"," ")," ")</f>
        <v xml:space="preserve"> </v>
      </c>
      <c r="Y18" s="5"/>
      <c r="Z18" s="34">
        <f>Z17</f>
        <v>17</v>
      </c>
      <c r="AA18" s="34" t="s">
        <v>5</v>
      </c>
      <c r="AB18" s="2">
        <f>IF(A43&gt;0,A5,IF(X18="G",U18,U19))</f>
        <v>1</v>
      </c>
      <c r="AC18" s="2" t="str">
        <f>IF(A43&gt;0,B5,IF(X18="G",V18,V19))</f>
        <v>TINCU Maia</v>
      </c>
      <c r="AD18" s="63">
        <v>6</v>
      </c>
      <c r="AE18" s="43" t="str">
        <f>IF(AD18&gt;0,IF(AD18&gt;AD17,"G"," ")," ")</f>
        <v>G</v>
      </c>
      <c r="AF18" s="6"/>
      <c r="AG18" s="4"/>
      <c r="AH18" s="4"/>
      <c r="AI18" s="4"/>
      <c r="AJ18" s="4"/>
      <c r="AK18" s="4"/>
      <c r="AL18" s="4"/>
      <c r="AM18" s="4"/>
      <c r="AN18" s="137" t="s">
        <v>40</v>
      </c>
      <c r="AO18" s="137"/>
      <c r="AP18" s="137"/>
      <c r="AQ18" s="137"/>
      <c r="AR18" s="137"/>
      <c r="AS18" s="137"/>
      <c r="AT18" s="70">
        <f t="shared" si="2"/>
        <v>9</v>
      </c>
      <c r="AU18" s="4">
        <f>IF(X10="g",U11,U10)</f>
        <v>13</v>
      </c>
      <c r="AV18" s="17" t="str">
        <f>IF(X10="g",V11,V10)</f>
        <v>Bye</v>
      </c>
    </row>
    <row r="19" spans="1:48" ht="16.5" thickBot="1" x14ac:dyDescent="0.3">
      <c r="A19" s="24">
        <v>15</v>
      </c>
      <c r="B19" s="37" t="s">
        <v>45</v>
      </c>
      <c r="C19" s="119">
        <f>L24</f>
        <v>15</v>
      </c>
      <c r="D19" s="87">
        <f>D6</f>
        <v>17</v>
      </c>
      <c r="E19" s="87">
        <f>E14</f>
        <v>18</v>
      </c>
      <c r="F19" s="87">
        <f>F18</f>
        <v>18</v>
      </c>
      <c r="G19" s="88">
        <f t="shared" si="1"/>
        <v>16</v>
      </c>
      <c r="H19" s="89" t="s">
        <v>39</v>
      </c>
      <c r="I19" s="90">
        <f t="shared" si="0"/>
        <v>18</v>
      </c>
      <c r="K19" s="135"/>
      <c r="L19" s="35">
        <f>L18</f>
        <v>16</v>
      </c>
      <c r="M19" s="34" t="s">
        <v>5</v>
      </c>
      <c r="N19" s="2" t="str">
        <f>IF(OR(A42&gt;0,A43&gt;0,A44&gt;0,A45&gt;0)," ",16)</f>
        <v xml:space="preserve"> </v>
      </c>
      <c r="O19" s="2" t="str">
        <f>IF(OR(A42&gt;0,A43&gt;0,A44&gt;0,A45&gt;0)," ",B20)</f>
        <v xml:space="preserve"> </v>
      </c>
      <c r="P19" s="63"/>
      <c r="Q19" s="104" t="str">
        <f>IF(P19&gt;0,IF(P19&gt;P18,"G"," ")," ")</f>
        <v xml:space="preserve"> </v>
      </c>
      <c r="R19" s="55"/>
      <c r="S19" s="35">
        <f>S18</f>
        <v>17</v>
      </c>
      <c r="T19" s="34" t="s">
        <v>4</v>
      </c>
      <c r="U19" s="2">
        <f>IF($A$42&gt;0,A5,IF(Q21="G",N21,N20))</f>
        <v>1</v>
      </c>
      <c r="V19" s="2" t="str">
        <f>IF($A$42&gt;0,B5,IF(Q21="G",O21,O20))</f>
        <v>TINCU Maia</v>
      </c>
      <c r="W19" s="63">
        <v>6</v>
      </c>
      <c r="X19" s="43" t="str">
        <f>IF(W19&gt;0,IF(W19&gt;W18,"G"," ")," ")</f>
        <v>G</v>
      </c>
      <c r="Y19" s="6"/>
      <c r="Z19" s="4"/>
      <c r="AA19" s="4"/>
      <c r="AB19" s="4"/>
      <c r="AC19" s="4"/>
      <c r="AD19" s="4"/>
      <c r="AE19" s="18"/>
      <c r="AF19" s="6"/>
      <c r="AG19" s="4"/>
      <c r="AH19" s="4"/>
      <c r="AI19" s="4"/>
      <c r="AJ19" s="4"/>
      <c r="AK19" s="4"/>
      <c r="AL19" s="4"/>
      <c r="AM19" s="4"/>
      <c r="AN19" s="138" t="s">
        <v>7</v>
      </c>
      <c r="AO19" s="139"/>
      <c r="AP19" s="9" t="s">
        <v>1</v>
      </c>
      <c r="AQ19" s="9" t="s">
        <v>0</v>
      </c>
      <c r="AR19" s="9" t="s">
        <v>31</v>
      </c>
      <c r="AS19" s="10"/>
      <c r="AT19" s="70">
        <f t="shared" si="2"/>
        <v>9</v>
      </c>
      <c r="AU19" s="4">
        <f>IF(X30="g",U31,U30)</f>
        <v>14</v>
      </c>
      <c r="AV19" s="17" t="str">
        <f>IF(X30="g",V31,V30)</f>
        <v>Bye</v>
      </c>
    </row>
    <row r="20" spans="1:48" x14ac:dyDescent="0.25">
      <c r="A20" s="24">
        <v>16</v>
      </c>
      <c r="B20" s="73" t="s">
        <v>45</v>
      </c>
      <c r="C20" s="118">
        <f>L19</f>
        <v>16</v>
      </c>
      <c r="D20" s="82">
        <f>D5</f>
        <v>17</v>
      </c>
      <c r="E20" s="82">
        <f>E12</f>
        <v>17</v>
      </c>
      <c r="F20" s="82">
        <f>F17</f>
        <v>17</v>
      </c>
      <c r="G20" s="52">
        <f t="shared" si="1"/>
        <v>16</v>
      </c>
      <c r="H20" s="18" t="s">
        <v>39</v>
      </c>
      <c r="I20" s="17">
        <f t="shared" si="0"/>
        <v>18</v>
      </c>
      <c r="K20" s="135"/>
      <c r="L20" s="49">
        <f>IF(C41=0,1,C41)</f>
        <v>1</v>
      </c>
      <c r="M20" s="50" t="s">
        <v>4</v>
      </c>
      <c r="N20" s="4" t="str">
        <f>IF(OR(A42&gt;0,A43&gt;0,A44&gt;0,A45&gt;0)," ",32)</f>
        <v xml:space="preserve"> </v>
      </c>
      <c r="O20" s="4" t="str">
        <f>IF(OR(A42&gt;0,A43&gt;0,A44&gt;0,A45&gt;0)," ",B36)</f>
        <v xml:space="preserve"> </v>
      </c>
      <c r="P20" s="62"/>
      <c r="Q20" s="103" t="str">
        <f>IF(P20&gt;0,IF(P20&gt;P21,"G"," ")," ")</f>
        <v xml:space="preserve"> </v>
      </c>
      <c r="R20" s="55"/>
      <c r="S20" s="4"/>
      <c r="T20" s="4"/>
      <c r="U20" s="4"/>
      <c r="V20" s="4"/>
      <c r="W20" s="4"/>
      <c r="X20" s="4"/>
      <c r="Y20" s="6"/>
      <c r="Z20" s="4"/>
      <c r="AA20" s="4"/>
      <c r="AB20" s="4"/>
      <c r="AC20" s="4"/>
      <c r="AD20" s="4"/>
      <c r="AE20" s="18"/>
      <c r="AF20" s="6"/>
      <c r="AG20" s="4"/>
      <c r="AH20" s="4"/>
      <c r="AI20" s="4"/>
      <c r="AJ20" s="4"/>
      <c r="AK20" s="4"/>
      <c r="AL20" s="4"/>
      <c r="AM20" s="4"/>
      <c r="AN20" s="25">
        <f>IF(C45&gt;0,C45,AG13)</f>
        <v>16</v>
      </c>
      <c r="AO20" s="79" t="s">
        <v>4</v>
      </c>
      <c r="AP20" s="4">
        <f>IF(A45&gt;0,A5,IF(AL14="G",AI14,AI13))</f>
        <v>1</v>
      </c>
      <c r="AQ20" s="4" t="str">
        <f>IF(A45&gt;0,B5,IF(AL14="G",AJ14,AJ13))</f>
        <v>TINCU Maia</v>
      </c>
      <c r="AR20" s="96">
        <v>6</v>
      </c>
      <c r="AS20" s="80" t="str">
        <f>IF(AR20&gt;0,IF(AR20&gt;AR21,"G"," ")," ")</f>
        <v>G</v>
      </c>
      <c r="AT20" s="70">
        <f t="shared" si="2"/>
        <v>9</v>
      </c>
      <c r="AU20" s="4">
        <f>IF(X23="g",U22,U23)</f>
        <v>15</v>
      </c>
      <c r="AV20" s="17" t="str">
        <f>IF(X23="g",V22,V23)</f>
        <v>Bye</v>
      </c>
    </row>
    <row r="21" spans="1:48" ht="16.5" thickBot="1" x14ac:dyDescent="0.3">
      <c r="A21" s="24">
        <v>17</v>
      </c>
      <c r="B21" s="73"/>
      <c r="C21" s="119">
        <f>C20</f>
        <v>16</v>
      </c>
      <c r="D21" s="87">
        <f t="shared" ref="D21:D28" si="3">D5</f>
        <v>17</v>
      </c>
      <c r="E21" s="87">
        <f>E20</f>
        <v>17</v>
      </c>
      <c r="F21" s="87">
        <f>F20</f>
        <v>17</v>
      </c>
      <c r="G21" s="88">
        <f t="shared" si="1"/>
        <v>16</v>
      </c>
      <c r="H21" s="89" t="s">
        <v>39</v>
      </c>
      <c r="I21" s="90">
        <f t="shared" si="0"/>
        <v>18</v>
      </c>
      <c r="K21" s="136"/>
      <c r="L21" s="35">
        <f>L20</f>
        <v>1</v>
      </c>
      <c r="M21" s="34" t="s">
        <v>5</v>
      </c>
      <c r="N21" s="2" t="str">
        <f>IF(OR(A42&gt;0,A43&gt;0,A44&gt;0,A45&gt;0)," ",1)</f>
        <v xml:space="preserve"> </v>
      </c>
      <c r="O21" s="2" t="str">
        <f>IF(OR(A42&gt;0,A43&gt;0,A44&gt;0,A45&gt;0)," ",B5)</f>
        <v xml:space="preserve"> </v>
      </c>
      <c r="P21" s="63"/>
      <c r="Q21" s="104" t="str">
        <f>IF(P21&gt;0,IF(P21&gt;P20,"G"," ")," ")</f>
        <v xml:space="preserve"> </v>
      </c>
      <c r="R21" s="56"/>
      <c r="S21" s="2"/>
      <c r="T21" s="2"/>
      <c r="U21" s="2"/>
      <c r="V21" s="2"/>
      <c r="W21" s="2"/>
      <c r="X21" s="31"/>
      <c r="Y21" s="7"/>
      <c r="Z21" s="2"/>
      <c r="AA21" s="2"/>
      <c r="AB21" s="2"/>
      <c r="AC21" s="2"/>
      <c r="AD21" s="2"/>
      <c r="AE21" s="31"/>
      <c r="AF21" s="7"/>
      <c r="AG21" s="4"/>
      <c r="AH21" s="4"/>
      <c r="AI21" s="4"/>
      <c r="AJ21" s="4"/>
      <c r="AK21" s="4"/>
      <c r="AL21" s="4"/>
      <c r="AM21" s="4"/>
      <c r="AN21" s="25">
        <f>AN20+1</f>
        <v>17</v>
      </c>
      <c r="AO21" s="79" t="s">
        <v>5</v>
      </c>
      <c r="AP21" s="4">
        <f>IF(A45&gt;0,A6,IF(AL29="G",AI29,AI30))</f>
        <v>3</v>
      </c>
      <c r="AQ21" s="4" t="str">
        <f>IF(A45&gt;0,B6,IF(AL29="G",AJ29,AJ30))</f>
        <v>MARTINS Alexandra</v>
      </c>
      <c r="AR21" s="95">
        <v>2</v>
      </c>
      <c r="AS21" s="48" t="str">
        <f>IF(AR21&gt;0,IF(AR21&gt;AR20,"G"," ")," ")</f>
        <v xml:space="preserve"> </v>
      </c>
      <c r="AT21" s="70">
        <f t="shared" si="2"/>
        <v>9</v>
      </c>
      <c r="AU21" s="4">
        <f>IF(X18="g",U19,U18)</f>
        <v>16</v>
      </c>
      <c r="AV21" s="17" t="str">
        <f>IF(X18="g",V19,V18)</f>
        <v>Bye</v>
      </c>
    </row>
    <row r="22" spans="1:48" ht="16.5" thickBot="1" x14ac:dyDescent="0.3">
      <c r="A22" s="24">
        <v>18</v>
      </c>
      <c r="B22" s="37"/>
      <c r="C22" s="118">
        <f>C19</f>
        <v>15</v>
      </c>
      <c r="D22" s="82">
        <f t="shared" si="3"/>
        <v>17</v>
      </c>
      <c r="E22" s="82">
        <f>E19</f>
        <v>18</v>
      </c>
      <c r="F22" s="82">
        <f>F19</f>
        <v>18</v>
      </c>
      <c r="G22" s="52">
        <f t="shared" si="1"/>
        <v>16</v>
      </c>
      <c r="H22" s="18" t="s">
        <v>39</v>
      </c>
      <c r="I22" s="17">
        <f t="shared" si="0"/>
        <v>18</v>
      </c>
      <c r="K22" s="125" t="s">
        <v>27</v>
      </c>
      <c r="L22" s="49">
        <f>L21+1</f>
        <v>2</v>
      </c>
      <c r="M22" s="50" t="s">
        <v>4</v>
      </c>
      <c r="N22" s="4" t="str">
        <f>IF(OR(A42&gt;0,A43&gt;0,A44&gt;0,A45&gt;0)," ",2)</f>
        <v xml:space="preserve"> </v>
      </c>
      <c r="O22" s="4" t="str">
        <f>IF(OR(A42&gt;0,A43&gt;0,A44&gt;0,A45&gt;0)," ",B6)</f>
        <v xml:space="preserve"> </v>
      </c>
      <c r="P22" s="64"/>
      <c r="Q22" s="105" t="str">
        <f>IF(P22&gt;0,IF(P22&gt;P23,"G"," ")," ")</f>
        <v xml:space="preserve"> </v>
      </c>
      <c r="R22" s="54"/>
      <c r="S22" s="49">
        <v>17</v>
      </c>
      <c r="T22" s="50" t="s">
        <v>5</v>
      </c>
      <c r="U22" s="1">
        <f>IF($A$42&gt;0,A6,IF(Q22="G",N22,N23))</f>
        <v>2</v>
      </c>
      <c r="V22" s="1" t="str">
        <f>IF($A$42&gt;0,B6,IF(Q22="G",O22,O23))</f>
        <v>REYNAUD Sabrina</v>
      </c>
      <c r="W22" s="64">
        <v>6</v>
      </c>
      <c r="X22" s="44" t="str">
        <f>IF(W22&gt;0,IF(W22&gt;W23,"G"," ")," ")</f>
        <v>G</v>
      </c>
      <c r="Y22" s="5"/>
      <c r="Z22" s="4"/>
      <c r="AA22" s="4"/>
      <c r="AB22" s="4"/>
      <c r="AC22" s="4"/>
      <c r="AD22" s="4"/>
      <c r="AE22" s="4"/>
      <c r="AF22" s="5"/>
      <c r="AG22" s="4"/>
      <c r="AH22" s="4"/>
      <c r="AI22" s="4"/>
      <c r="AJ22" s="4"/>
      <c r="AK22" s="4"/>
      <c r="AL22" s="4"/>
      <c r="AM22" s="4"/>
      <c r="AN22" s="138" t="s">
        <v>8</v>
      </c>
      <c r="AO22" s="139"/>
      <c r="AP22" s="9"/>
      <c r="AQ22" s="9"/>
      <c r="AR22" s="9" t="s">
        <v>31</v>
      </c>
      <c r="AS22" s="30"/>
      <c r="AT22" s="69">
        <v>17</v>
      </c>
      <c r="AU22" s="4" t="str">
        <f>IF(Q7="G",N6,N7)</f>
        <v xml:space="preserve"> </v>
      </c>
      <c r="AV22" s="17" t="str">
        <f>IF(Q7="G",O6,O7)</f>
        <v xml:space="preserve"> </v>
      </c>
    </row>
    <row r="23" spans="1:48" x14ac:dyDescent="0.25">
      <c r="A23" s="24">
        <v>19</v>
      </c>
      <c r="B23" s="37"/>
      <c r="C23" s="119">
        <f>C18</f>
        <v>14</v>
      </c>
      <c r="D23" s="87">
        <f t="shared" si="3"/>
        <v>19</v>
      </c>
      <c r="E23" s="87">
        <f>E18</f>
        <v>19</v>
      </c>
      <c r="F23" s="87">
        <f>F22</f>
        <v>18</v>
      </c>
      <c r="G23" s="88">
        <f t="shared" si="1"/>
        <v>16</v>
      </c>
      <c r="H23" s="89" t="s">
        <v>39</v>
      </c>
      <c r="I23" s="90">
        <f t="shared" si="0"/>
        <v>18</v>
      </c>
      <c r="K23" s="126"/>
      <c r="L23" s="35">
        <f>L22</f>
        <v>2</v>
      </c>
      <c r="M23" s="34" t="s">
        <v>5</v>
      </c>
      <c r="N23" s="2" t="str">
        <f>IF(OR(A42&gt;0,A43&gt;0,A44&gt;0,A45&gt;0)," ",31)</f>
        <v xml:space="preserve"> </v>
      </c>
      <c r="O23" s="2" t="str">
        <f>IF(OR(A42&gt;0,A43&gt;0,A44&gt;0,A45&gt;0)," ",B35)</f>
        <v xml:space="preserve"> </v>
      </c>
      <c r="P23" s="65"/>
      <c r="Q23" s="106" t="str">
        <f>IF(P23&gt;0,IF(P23&gt;P22,"G"," ")," ")</f>
        <v xml:space="preserve"> </v>
      </c>
      <c r="R23" s="55"/>
      <c r="S23" s="35">
        <f>S22</f>
        <v>17</v>
      </c>
      <c r="T23" s="34" t="s">
        <v>4</v>
      </c>
      <c r="U23" s="2">
        <f>IF($A$42&gt;0,A19,IF(Q25="G",N25,N24))</f>
        <v>15</v>
      </c>
      <c r="V23" s="2" t="str">
        <f>IF($A$42&gt;0,B19,IF(Q25="G",O25,O24))</f>
        <v>Bye</v>
      </c>
      <c r="W23" s="65">
        <v>0</v>
      </c>
      <c r="X23" s="45" t="str">
        <f>IF(W23&gt;0,IF(W23&gt;W22,"G"," ")," ")</f>
        <v xml:space="preserve"> </v>
      </c>
      <c r="Y23" s="6"/>
      <c r="Z23" s="4"/>
      <c r="AA23" s="4"/>
      <c r="AB23" s="4"/>
      <c r="AC23" s="4"/>
      <c r="AD23" s="4"/>
      <c r="AE23" s="4"/>
      <c r="AF23" s="6"/>
      <c r="AG23" s="4"/>
      <c r="AH23" s="4"/>
      <c r="AI23" s="4"/>
      <c r="AJ23" s="4"/>
      <c r="AK23" s="4"/>
      <c r="AL23" s="4"/>
      <c r="AM23" s="4"/>
      <c r="AN23" s="25">
        <f>AN21+1</f>
        <v>18</v>
      </c>
      <c r="AO23" s="79" t="s">
        <v>4</v>
      </c>
      <c r="AP23" s="4">
        <f>IF(AL29="G",AI30,AI29)</f>
        <v>2</v>
      </c>
      <c r="AQ23" s="4" t="str">
        <f>IF(AL29="G",AJ30,AJ29)</f>
        <v>REYNAUD Sabrina</v>
      </c>
      <c r="AR23" s="97">
        <v>7</v>
      </c>
      <c r="AS23" s="81" t="str">
        <f>IF(AR23&gt;0,IF(AR23&gt;AR24,"G"," ")," ")</f>
        <v>G</v>
      </c>
      <c r="AT23" s="69">
        <f t="shared" ref="AT23:AT37" si="4">$AT$22</f>
        <v>17</v>
      </c>
      <c r="AU23" s="4" t="str">
        <f>IF(Q9="G",N8,N9)</f>
        <v xml:space="preserve"> </v>
      </c>
      <c r="AV23" s="17" t="str">
        <f>IF(Q9="G",O8,O9)</f>
        <v xml:space="preserve"> </v>
      </c>
    </row>
    <row r="24" spans="1:48" x14ac:dyDescent="0.25">
      <c r="A24" s="24">
        <v>20</v>
      </c>
      <c r="B24" s="37"/>
      <c r="C24" s="118">
        <f>C17</f>
        <v>13</v>
      </c>
      <c r="D24" s="82">
        <f t="shared" si="3"/>
        <v>15</v>
      </c>
      <c r="E24" s="82">
        <f>E17</f>
        <v>16</v>
      </c>
      <c r="F24" s="82">
        <f>F21</f>
        <v>17</v>
      </c>
      <c r="G24" s="52">
        <f t="shared" si="1"/>
        <v>16</v>
      </c>
      <c r="H24" s="18" t="s">
        <v>39</v>
      </c>
      <c r="I24" s="17">
        <f t="shared" si="0"/>
        <v>18</v>
      </c>
      <c r="K24" s="126"/>
      <c r="L24" s="49">
        <f>L33+1</f>
        <v>15</v>
      </c>
      <c r="M24" s="50" t="s">
        <v>4</v>
      </c>
      <c r="N24" s="4" t="str">
        <f>IF(OR(A42&gt;0,A43&gt;0,A44&gt;0,A45&gt;0)," ",15)</f>
        <v xml:space="preserve"> </v>
      </c>
      <c r="O24" s="4" t="str">
        <f>IF(OR(A42&gt;0,A43&gt;0,A44&gt;0,A45&gt;0)," ",B19)</f>
        <v xml:space="preserve"> </v>
      </c>
      <c r="P24" s="64"/>
      <c r="Q24" s="105" t="str">
        <f>IF(P24&gt;0,IF(P24&gt;P25,"G"," ")," ")</f>
        <v xml:space="preserve"> </v>
      </c>
      <c r="R24" s="55"/>
      <c r="S24" s="4"/>
      <c r="T24" s="4"/>
      <c r="U24" s="4"/>
      <c r="V24" s="4"/>
      <c r="W24" s="4"/>
      <c r="X24" s="18"/>
      <c r="Y24" s="6"/>
      <c r="Z24" s="4"/>
      <c r="AA24" s="4"/>
      <c r="AB24" s="4"/>
      <c r="AC24" s="4"/>
      <c r="AD24" s="4"/>
      <c r="AE24" s="18"/>
      <c r="AF24" s="6"/>
      <c r="AG24" s="4"/>
      <c r="AH24" s="4"/>
      <c r="AI24" s="4"/>
      <c r="AJ24" s="4"/>
      <c r="AK24" s="4"/>
      <c r="AL24" s="4"/>
      <c r="AM24" s="4"/>
      <c r="AN24" s="26">
        <f>AN23</f>
        <v>18</v>
      </c>
      <c r="AO24" s="78" t="s">
        <v>5</v>
      </c>
      <c r="AP24" s="2">
        <f>IF(AL14="G",AI13,AI14)</f>
        <v>5</v>
      </c>
      <c r="AQ24" s="2" t="str">
        <f>IF(AL14="G",AJ13,AJ14)</f>
        <v>BON-RANC Andréa</v>
      </c>
      <c r="AR24" s="61">
        <v>1</v>
      </c>
      <c r="AS24" s="40" t="str">
        <f>IF(AR24&gt;0,IF(AR24&gt;AR23,"G"," ")," ")</f>
        <v xml:space="preserve"> </v>
      </c>
      <c r="AT24" s="69">
        <f t="shared" si="4"/>
        <v>17</v>
      </c>
      <c r="AU24" s="4" t="str">
        <f>IF(Q11="G",N10,N11)</f>
        <v xml:space="preserve"> </v>
      </c>
      <c r="AV24" s="17" t="str">
        <f>IF(Q11="G",O10,O11)</f>
        <v xml:space="preserve"> </v>
      </c>
    </row>
    <row r="25" spans="1:48" x14ac:dyDescent="0.25">
      <c r="A25" s="24">
        <v>21</v>
      </c>
      <c r="B25" s="37"/>
      <c r="C25" s="119">
        <f>C16</f>
        <v>12</v>
      </c>
      <c r="D25" s="87">
        <f t="shared" si="3"/>
        <v>15</v>
      </c>
      <c r="E25" s="87">
        <f>E24</f>
        <v>16</v>
      </c>
      <c r="F25" s="87">
        <f>F24</f>
        <v>17</v>
      </c>
      <c r="G25" s="88">
        <f t="shared" si="1"/>
        <v>16</v>
      </c>
      <c r="H25" s="89" t="s">
        <v>39</v>
      </c>
      <c r="I25" s="90">
        <f t="shared" si="0"/>
        <v>18</v>
      </c>
      <c r="K25" s="127"/>
      <c r="L25" s="35">
        <f>L24</f>
        <v>15</v>
      </c>
      <c r="M25" s="34" t="s">
        <v>5</v>
      </c>
      <c r="N25" s="2" t="str">
        <f>IF(OR(A42&gt;0,A43&gt;0,A44&gt;0,A45&gt;0)," ",18)</f>
        <v xml:space="preserve"> </v>
      </c>
      <c r="O25" s="2" t="str">
        <f>IF(OR(A42&gt;0,A43&gt;0,A44&gt;0,A45&gt;0)," ",B22)</f>
        <v xml:space="preserve"> </v>
      </c>
      <c r="P25" s="65"/>
      <c r="Q25" s="106" t="str">
        <f>IF(P25&gt;0,IF(P25&gt;P24,"G"," ")," ")</f>
        <v xml:space="preserve"> </v>
      </c>
      <c r="R25" s="56"/>
      <c r="S25" s="2"/>
      <c r="T25" s="2"/>
      <c r="U25" s="2"/>
      <c r="V25" s="2"/>
      <c r="W25" s="2"/>
      <c r="X25" s="2"/>
      <c r="Y25" s="7"/>
      <c r="Z25" s="50">
        <f>Z9+2</f>
        <v>18</v>
      </c>
      <c r="AA25" s="50" t="s">
        <v>4</v>
      </c>
      <c r="AB25" s="1">
        <f>IF(A43&gt;0,A6,IF(X23="G",U23,U22))</f>
        <v>2</v>
      </c>
      <c r="AC25" s="1" t="str">
        <f>IF(A43&gt;0,B6,IF(X23="G",V23,V22))</f>
        <v>REYNAUD Sabrina</v>
      </c>
      <c r="AD25" s="64">
        <v>6</v>
      </c>
      <c r="AE25" s="44" t="str">
        <f>IF(AD25&gt;0,IF(AD25&gt;AD26,"G"," ")," ")</f>
        <v>G</v>
      </c>
      <c r="AF25" s="6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9">
        <f t="shared" si="4"/>
        <v>17</v>
      </c>
      <c r="AU25" s="4" t="str">
        <f>IF(Q13="G",N12,N13)</f>
        <v xml:space="preserve"> </v>
      </c>
      <c r="AV25" s="17" t="str">
        <f>IF(Q13="G",O12,O13)</f>
        <v xml:space="preserve"> </v>
      </c>
    </row>
    <row r="26" spans="1:48" x14ac:dyDescent="0.25">
      <c r="A26" s="24">
        <v>22</v>
      </c>
      <c r="B26" s="37"/>
      <c r="C26" s="118">
        <f>C15</f>
        <v>11</v>
      </c>
      <c r="D26" s="82">
        <f t="shared" si="3"/>
        <v>19</v>
      </c>
      <c r="E26" s="82">
        <f>E23</f>
        <v>19</v>
      </c>
      <c r="F26" s="82">
        <f>F23</f>
        <v>18</v>
      </c>
      <c r="G26" s="52">
        <f t="shared" si="1"/>
        <v>16</v>
      </c>
      <c r="H26" s="18" t="s">
        <v>39</v>
      </c>
      <c r="I26" s="17">
        <f t="shared" si="0"/>
        <v>18</v>
      </c>
      <c r="K26" s="125" t="s">
        <v>28</v>
      </c>
      <c r="L26" s="49">
        <f>L35+1</f>
        <v>7</v>
      </c>
      <c r="M26" s="50" t="s">
        <v>4</v>
      </c>
      <c r="N26" s="4" t="str">
        <f>IF(OR(A42&gt;0,A43&gt;0,A44&gt;0,A45&gt;0)," ",7)</f>
        <v xml:space="preserve"> </v>
      </c>
      <c r="O26" s="4" t="str">
        <f>IF(OR(A42&gt;0,A43&gt;0,A44&gt;0,A45&gt;0)," ",B11)</f>
        <v xml:space="preserve"> </v>
      </c>
      <c r="P26" s="64"/>
      <c r="Q26" s="105" t="str">
        <f>IF(P26&gt;0,IF(P26&gt;P27,"G"," ")," ")</f>
        <v xml:space="preserve"> </v>
      </c>
      <c r="R26" s="54"/>
      <c r="S26" s="49">
        <v>18</v>
      </c>
      <c r="T26" s="50" t="s">
        <v>4</v>
      </c>
      <c r="U26" s="1">
        <f>IF($A$42&gt;0,A11,IF(Q26="G",N26,N27))</f>
        <v>7</v>
      </c>
      <c r="V26" s="1" t="str">
        <f>IF($A$42&gt;0,B11,IF(Q26="G",O26,O27))</f>
        <v>HEQUET Marine</v>
      </c>
      <c r="W26" s="64">
        <v>6</v>
      </c>
      <c r="X26" s="44" t="str">
        <f>IF(W26&gt;0,IF(W26&gt;W27,"G"," ")," ")</f>
        <v>G</v>
      </c>
      <c r="Y26" s="5"/>
      <c r="Z26" s="26">
        <f>Z25</f>
        <v>18</v>
      </c>
      <c r="AA26" s="34" t="s">
        <v>5</v>
      </c>
      <c r="AB26" s="2">
        <f>IF(A43&gt;0,A11,IF(X26="G",U26,U27))</f>
        <v>7</v>
      </c>
      <c r="AC26" s="2" t="str">
        <f>IF(A43&gt;0,B11,IF(X26="G",V26,V27))</f>
        <v>HEQUET Marine</v>
      </c>
      <c r="AD26" s="65">
        <v>0</v>
      </c>
      <c r="AE26" s="45" t="str">
        <f>IF(AD26&gt;0,IF(AD26&gt;AD25,"G"," ")," ")</f>
        <v xml:space="preserve"> </v>
      </c>
      <c r="AF26" s="6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9">
        <f t="shared" si="4"/>
        <v>17</v>
      </c>
      <c r="AU26" s="4" t="str">
        <f>IF(Q15="G",N14,N15)</f>
        <v xml:space="preserve"> </v>
      </c>
      <c r="AV26" s="17" t="str">
        <f>IF(Q15="G",O14,O15)</f>
        <v xml:space="preserve"> </v>
      </c>
    </row>
    <row r="27" spans="1:48" ht="16.5" thickBot="1" x14ac:dyDescent="0.3">
      <c r="A27" s="24">
        <v>23</v>
      </c>
      <c r="B27" s="37"/>
      <c r="C27" s="119">
        <f>C14</f>
        <v>10</v>
      </c>
      <c r="D27" s="87">
        <f t="shared" si="3"/>
        <v>18</v>
      </c>
      <c r="E27" s="87">
        <f>E22</f>
        <v>18</v>
      </c>
      <c r="F27" s="87">
        <f>F26</f>
        <v>18</v>
      </c>
      <c r="G27" s="88">
        <f t="shared" si="1"/>
        <v>16</v>
      </c>
      <c r="H27" s="89" t="s">
        <v>39</v>
      </c>
      <c r="I27" s="90">
        <f t="shared" si="0"/>
        <v>18</v>
      </c>
      <c r="K27" s="126"/>
      <c r="L27" s="35">
        <f>L26</f>
        <v>7</v>
      </c>
      <c r="M27" s="34" t="s">
        <v>5</v>
      </c>
      <c r="N27" s="2" t="str">
        <f>IF(OR(A42&gt;0,A43&gt;0,A44&gt;0,A45&gt;0)," ",26)</f>
        <v xml:space="preserve"> </v>
      </c>
      <c r="O27" s="2" t="str">
        <f>IF(OR(A42&gt;0,A43&gt;0,A44&gt;0,A45&gt;0)," ",B30)</f>
        <v xml:space="preserve"> </v>
      </c>
      <c r="P27" s="65"/>
      <c r="Q27" s="106" t="str">
        <f>IF(P27&gt;0,IF(P27&gt;P26,"G"," ")," ")</f>
        <v xml:space="preserve"> </v>
      </c>
      <c r="R27" s="55"/>
      <c r="S27" s="35">
        <v>18</v>
      </c>
      <c r="T27" s="34" t="s">
        <v>5</v>
      </c>
      <c r="U27" s="2">
        <f>IF($A$42&gt;0,A14,IF(Q29="G",N29,N28))</f>
        <v>10</v>
      </c>
      <c r="V27" s="2" t="str">
        <f>IF($A$42&gt;0,B14,IF(Q29="G",O29,O28))</f>
        <v>DUPRAT Coline</v>
      </c>
      <c r="W27" s="65">
        <v>0</v>
      </c>
      <c r="X27" s="45" t="str">
        <f>IF(W27&gt;0,IF(W27&gt;W26,"G"," ")," ")</f>
        <v xml:space="preserve"> </v>
      </c>
      <c r="Y27" s="6"/>
      <c r="Z27" s="4"/>
      <c r="AA27" s="4"/>
      <c r="AB27" s="4"/>
      <c r="AC27" s="4"/>
      <c r="AD27" s="4"/>
      <c r="AE27" s="18"/>
      <c r="AF27" s="6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9">
        <f t="shared" si="4"/>
        <v>17</v>
      </c>
      <c r="AU27" s="4" t="str">
        <f>IF(Q17="G",N16,N17)</f>
        <v xml:space="preserve"> </v>
      </c>
      <c r="AV27" s="17" t="str">
        <f>IF(Q17="G",O16,O17)</f>
        <v xml:space="preserve"> </v>
      </c>
    </row>
    <row r="28" spans="1:48" ht="16.5" thickBot="1" x14ac:dyDescent="0.3">
      <c r="A28" s="24">
        <v>24</v>
      </c>
      <c r="B28" s="37"/>
      <c r="C28" s="118">
        <f>C13</f>
        <v>9</v>
      </c>
      <c r="D28" s="82">
        <f t="shared" si="3"/>
        <v>16</v>
      </c>
      <c r="E28" s="82">
        <f>E20</f>
        <v>17</v>
      </c>
      <c r="F28" s="82">
        <f>F25</f>
        <v>17</v>
      </c>
      <c r="G28" s="52">
        <f t="shared" si="1"/>
        <v>16</v>
      </c>
      <c r="H28" s="18" t="s">
        <v>39</v>
      </c>
      <c r="I28" s="17">
        <f t="shared" si="0"/>
        <v>18</v>
      </c>
      <c r="K28" s="126"/>
      <c r="L28" s="49">
        <f>L15+1</f>
        <v>10</v>
      </c>
      <c r="M28" s="50" t="s">
        <v>4</v>
      </c>
      <c r="N28" s="4" t="str">
        <f>IF(OR(A42&gt;0,A43&gt;0,A44&gt;0,A45&gt;0)," ",10)</f>
        <v xml:space="preserve"> </v>
      </c>
      <c r="O28" s="4" t="str">
        <f>IF(OR(A42&gt;0,A43&gt;0,A44&gt;0,A45&gt;0)," ",B14)</f>
        <v xml:space="preserve"> </v>
      </c>
      <c r="P28" s="64"/>
      <c r="Q28" s="105" t="str">
        <f>IF(P28&gt;0,IF(P28&gt;P29,"G"," ")," ")</f>
        <v xml:space="preserve"> </v>
      </c>
      <c r="R28" s="55"/>
      <c r="S28" s="4"/>
      <c r="T28" s="4"/>
      <c r="U28" s="4"/>
      <c r="V28" s="4"/>
      <c r="W28" s="4"/>
      <c r="X28" s="4"/>
      <c r="Y28" s="6"/>
      <c r="Z28" s="4"/>
      <c r="AA28" s="4"/>
      <c r="AB28" s="4"/>
      <c r="AC28" s="4"/>
      <c r="AD28" s="4"/>
      <c r="AE28" s="18"/>
      <c r="AF28" s="6"/>
      <c r="AG28" s="8" t="s">
        <v>6</v>
      </c>
      <c r="AH28" s="9"/>
      <c r="AI28" s="9" t="s">
        <v>1</v>
      </c>
      <c r="AJ28" s="9" t="s">
        <v>0</v>
      </c>
      <c r="AK28" s="9" t="s">
        <v>31</v>
      </c>
      <c r="AL28" s="10" t="s">
        <v>3</v>
      </c>
      <c r="AM28" s="4"/>
      <c r="AN28" s="4"/>
      <c r="AO28" s="4"/>
      <c r="AP28" s="4"/>
      <c r="AQ28" s="4"/>
      <c r="AR28" s="4"/>
      <c r="AS28" s="4"/>
      <c r="AT28" s="69">
        <f t="shared" si="4"/>
        <v>17</v>
      </c>
      <c r="AU28" s="4" t="str">
        <f>IF(Q19="G",N18,N19)</f>
        <v xml:space="preserve"> </v>
      </c>
      <c r="AV28" s="17" t="str">
        <f>IF(Q19="G",O18,O19)</f>
        <v xml:space="preserve"> </v>
      </c>
    </row>
    <row r="29" spans="1:48" x14ac:dyDescent="0.25">
      <c r="A29" s="24">
        <v>25</v>
      </c>
      <c r="B29" s="37"/>
      <c r="C29" s="119">
        <f>C12</f>
        <v>8</v>
      </c>
      <c r="D29" s="87">
        <f>D12</f>
        <v>16</v>
      </c>
      <c r="E29" s="87">
        <f>E28</f>
        <v>17</v>
      </c>
      <c r="F29" s="87">
        <f>F28</f>
        <v>17</v>
      </c>
      <c r="G29" s="88">
        <f t="shared" si="1"/>
        <v>16</v>
      </c>
      <c r="H29" s="89" t="s">
        <v>39</v>
      </c>
      <c r="I29" s="90">
        <f t="shared" si="0"/>
        <v>18</v>
      </c>
      <c r="K29" s="127"/>
      <c r="L29" s="35">
        <f>L28</f>
        <v>10</v>
      </c>
      <c r="M29" s="34" t="s">
        <v>5</v>
      </c>
      <c r="N29" s="2" t="str">
        <f>IF(OR(A42&gt;0,A43&gt;0,A44&gt;0,A45&gt;0)," ",23)</f>
        <v xml:space="preserve"> </v>
      </c>
      <c r="O29" s="2" t="str">
        <f>IF(OR(A42&gt;0,A43&gt;0,A44&gt;0,A45&gt;0)," ",B27)</f>
        <v xml:space="preserve"> </v>
      </c>
      <c r="P29" s="65"/>
      <c r="Q29" s="106" t="str">
        <f>IF(P29&gt;0,IF(P29&gt;P28,"G"," ")," ")</f>
        <v xml:space="preserve"> </v>
      </c>
      <c r="R29" s="56"/>
      <c r="S29" s="2"/>
      <c r="T29" s="2"/>
      <c r="U29" s="2"/>
      <c r="V29" s="2"/>
      <c r="W29" s="2"/>
      <c r="X29" s="31"/>
      <c r="Y29" s="7"/>
      <c r="Z29" s="2"/>
      <c r="AA29" s="2"/>
      <c r="AB29" s="2"/>
      <c r="AC29" s="2"/>
      <c r="AD29" s="2"/>
      <c r="AE29" s="31"/>
      <c r="AF29" s="7"/>
      <c r="AG29" s="25">
        <f>AG13+1</f>
        <v>18</v>
      </c>
      <c r="AH29" s="77" t="s">
        <v>4</v>
      </c>
      <c r="AI29" s="4">
        <f>IF(A44&gt;0,A6,IF(AE25="G",AB25,AB26))</f>
        <v>2</v>
      </c>
      <c r="AJ29" s="4" t="str">
        <f>IF(A44&gt;0,B6,IF(AE25="G",AC25,AC26))</f>
        <v>REYNAUD Sabrina</v>
      </c>
      <c r="AK29" s="95">
        <v>5</v>
      </c>
      <c r="AL29" s="48" t="str">
        <f>IF(AK29&gt;0,IF(AK29&gt;AK30,"G"," ")," ")</f>
        <v xml:space="preserve"> </v>
      </c>
      <c r="AM29" s="4"/>
      <c r="AN29" s="4"/>
      <c r="AO29" s="4"/>
      <c r="AP29" s="4"/>
      <c r="AQ29" s="4"/>
      <c r="AR29" s="4"/>
      <c r="AS29" s="4"/>
      <c r="AT29" s="69">
        <f t="shared" si="4"/>
        <v>17</v>
      </c>
      <c r="AU29" s="4" t="str">
        <f>IF(Q21="G",N20,N21)</f>
        <v xml:space="preserve"> </v>
      </c>
      <c r="AV29" s="17" t="str">
        <f>IF(Q21="G",O20,O21)</f>
        <v xml:space="preserve"> </v>
      </c>
    </row>
    <row r="30" spans="1:48" x14ac:dyDescent="0.25">
      <c r="A30" s="24">
        <v>26</v>
      </c>
      <c r="B30" s="37"/>
      <c r="C30" s="118">
        <f>C11</f>
        <v>7</v>
      </c>
      <c r="D30" s="82">
        <f>D27</f>
        <v>18</v>
      </c>
      <c r="E30" s="82">
        <f>E27</f>
        <v>18</v>
      </c>
      <c r="F30" s="82">
        <f>F27</f>
        <v>18</v>
      </c>
      <c r="G30" s="52">
        <f t="shared" si="1"/>
        <v>16</v>
      </c>
      <c r="H30" s="18" t="s">
        <v>39</v>
      </c>
      <c r="I30" s="17">
        <f t="shared" si="0"/>
        <v>18</v>
      </c>
      <c r="K30" s="128" t="s">
        <v>29</v>
      </c>
      <c r="L30" s="49">
        <f>L23+1</f>
        <v>3</v>
      </c>
      <c r="M30" s="50" t="s">
        <v>4</v>
      </c>
      <c r="N30" s="4" t="str">
        <f>IF(OR(A42&gt;0,A43&gt;0,A44&gt;0,A45&gt;0)," ",3)</f>
        <v xml:space="preserve"> </v>
      </c>
      <c r="O30" s="4" t="str">
        <f>IF(OR(A42&gt;0,A43&gt;0,A44&gt;0,A45&gt;0)," ",B7)</f>
        <v xml:space="preserve"> </v>
      </c>
      <c r="P30" s="66"/>
      <c r="Q30" s="107" t="str">
        <f>IF(P30&gt;0,IF(P30&gt;P31,"G"," ")," ")</f>
        <v xml:space="preserve"> </v>
      </c>
      <c r="R30" s="54"/>
      <c r="S30" s="49">
        <v>19</v>
      </c>
      <c r="T30" s="50" t="s">
        <v>4</v>
      </c>
      <c r="U30" s="1">
        <f>IF($A$42&gt;0,A7,IF(Q30="G",N30,N31))</f>
        <v>3</v>
      </c>
      <c r="V30" s="1" t="str">
        <f>IF($A$42&gt;0,B7,IF(Q30="G",O30,O31))</f>
        <v>MARTINS Alexandra</v>
      </c>
      <c r="W30" s="66">
        <v>6</v>
      </c>
      <c r="X30" s="46" t="str">
        <f>IF(W30&gt;0,IF(W30&gt;W31,"G"," ")," ")</f>
        <v>G</v>
      </c>
      <c r="Y30" s="5"/>
      <c r="Z30" s="51"/>
      <c r="AA30" s="1"/>
      <c r="AB30" s="1"/>
      <c r="AC30" s="1"/>
      <c r="AD30" s="1"/>
      <c r="AE30" s="1"/>
      <c r="AF30" s="5"/>
      <c r="AG30" s="26">
        <f>AG29</f>
        <v>18</v>
      </c>
      <c r="AH30" s="78" t="s">
        <v>5</v>
      </c>
      <c r="AI30" s="2">
        <f>IF(A44&gt;0,A7,IF(AE33="G",AB33,AB34))</f>
        <v>3</v>
      </c>
      <c r="AJ30" s="2" t="str">
        <f>IF(A44&gt;0,B7,IF(AE33="G",AC33,AC34))</f>
        <v>MARTINS Alexandra</v>
      </c>
      <c r="AK30" s="67">
        <v>6</v>
      </c>
      <c r="AL30" s="47" t="str">
        <f>IF(AK30&gt;0,IF(AK30&gt;AK29,"G"," ")," ")</f>
        <v>G</v>
      </c>
      <c r="AM30" s="4"/>
      <c r="AN30" s="4"/>
      <c r="AO30" s="4"/>
      <c r="AP30" s="4"/>
      <c r="AQ30" s="4"/>
      <c r="AR30" s="4"/>
      <c r="AS30" s="4"/>
      <c r="AT30" s="69">
        <f t="shared" si="4"/>
        <v>17</v>
      </c>
      <c r="AU30" s="4" t="str">
        <f>IF(Q23="G",N22,N23)</f>
        <v xml:space="preserve"> </v>
      </c>
      <c r="AV30" s="17" t="str">
        <f>IF(Q23="G",O22,O23)</f>
        <v xml:space="preserve"> </v>
      </c>
    </row>
    <row r="31" spans="1:48" x14ac:dyDescent="0.25">
      <c r="A31" s="24">
        <v>27</v>
      </c>
      <c r="B31" s="37"/>
      <c r="C31" s="119">
        <f>C10</f>
        <v>6</v>
      </c>
      <c r="D31" s="87">
        <f>D26</f>
        <v>19</v>
      </c>
      <c r="E31" s="87">
        <f>E23</f>
        <v>19</v>
      </c>
      <c r="F31" s="87">
        <f>F30</f>
        <v>18</v>
      </c>
      <c r="G31" s="88">
        <f t="shared" si="1"/>
        <v>16</v>
      </c>
      <c r="H31" s="89" t="s">
        <v>39</v>
      </c>
      <c r="I31" s="90">
        <f t="shared" si="0"/>
        <v>18</v>
      </c>
      <c r="K31" s="129"/>
      <c r="L31" s="35">
        <f>L30</f>
        <v>3</v>
      </c>
      <c r="M31" s="34" t="s">
        <v>5</v>
      </c>
      <c r="N31" s="2" t="str">
        <f>IF(OR(A42&gt;0,A43&gt;0,A44&gt;0,A45&gt;0)," ",30)</f>
        <v xml:space="preserve"> </v>
      </c>
      <c r="O31" s="2" t="str">
        <f>IF(OR(A42&gt;0,A43&gt;0,A44&gt;0,A45&gt;0)," ",B34)</f>
        <v xml:space="preserve"> </v>
      </c>
      <c r="P31" s="67"/>
      <c r="Q31" s="108" t="str">
        <f>IF(P31&gt;0,IF(P31&gt;P30,"G"," ")," ")</f>
        <v xml:space="preserve"> </v>
      </c>
      <c r="R31" s="55"/>
      <c r="S31" s="35">
        <f>S30</f>
        <v>19</v>
      </c>
      <c r="T31" s="34" t="s">
        <v>5</v>
      </c>
      <c r="U31" s="2">
        <f>IF($A$42&gt;0,A18,IF(Q33="G",N33,N32))</f>
        <v>14</v>
      </c>
      <c r="V31" s="2" t="str">
        <f>IF($A$42&gt;0,B18,IF(Q33="G",O33,O32))</f>
        <v>Bye</v>
      </c>
      <c r="W31" s="67">
        <v>0</v>
      </c>
      <c r="X31" s="47" t="str">
        <f>IF(W31&gt;0,IF(W31&gt;W30,"G"," ")," ")</f>
        <v xml:space="preserve"> </v>
      </c>
      <c r="Y31" s="6"/>
      <c r="Z31" s="52"/>
      <c r="AA31" s="4"/>
      <c r="AB31" s="4"/>
      <c r="AC31" s="4"/>
      <c r="AD31" s="4"/>
      <c r="AE31" s="4"/>
      <c r="AF31" s="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69">
        <f t="shared" si="4"/>
        <v>17</v>
      </c>
      <c r="AU31" s="4" t="str">
        <f>IF(Q25="G",N24,N25)</f>
        <v xml:space="preserve"> </v>
      </c>
      <c r="AV31" s="17" t="str">
        <f>IF(Q25="G",O24,O25)</f>
        <v xml:space="preserve"> </v>
      </c>
    </row>
    <row r="32" spans="1:48" x14ac:dyDescent="0.25">
      <c r="A32" s="24">
        <v>28</v>
      </c>
      <c r="B32" s="37"/>
      <c r="C32" s="118">
        <f>C9</f>
        <v>5</v>
      </c>
      <c r="D32" s="82">
        <f>D9</f>
        <v>15</v>
      </c>
      <c r="E32" s="82">
        <f>E25</f>
        <v>16</v>
      </c>
      <c r="F32" s="82">
        <f>F29</f>
        <v>17</v>
      </c>
      <c r="G32" s="52">
        <f t="shared" si="1"/>
        <v>16</v>
      </c>
      <c r="H32" s="18" t="s">
        <v>39</v>
      </c>
      <c r="I32" s="17">
        <f t="shared" si="0"/>
        <v>18</v>
      </c>
      <c r="K32" s="129"/>
      <c r="L32" s="49">
        <f>L11+1</f>
        <v>14</v>
      </c>
      <c r="M32" s="50" t="s">
        <v>4</v>
      </c>
      <c r="N32" s="4" t="str">
        <f>IF(OR(A42&gt;0,A43&gt;0,A44&gt;0,A45&gt;0)," ",14)</f>
        <v xml:space="preserve"> </v>
      </c>
      <c r="O32" s="4" t="str">
        <f>IF(OR(A42&gt;0,A43&gt;0,A44&gt;0,A45&gt;0)," ",B18)</f>
        <v xml:space="preserve"> </v>
      </c>
      <c r="P32" s="66"/>
      <c r="Q32" s="107" t="str">
        <f>IF(P32&gt;0,IF(P32&gt;P33,"G"," ")," ")</f>
        <v xml:space="preserve"> </v>
      </c>
      <c r="R32" s="55"/>
      <c r="S32" s="4"/>
      <c r="T32" s="4"/>
      <c r="U32" s="4"/>
      <c r="V32" s="4"/>
      <c r="W32" s="4"/>
      <c r="X32" s="18"/>
      <c r="Y32" s="6"/>
      <c r="Z32" s="52"/>
      <c r="AA32" s="4"/>
      <c r="AB32" s="4"/>
      <c r="AC32" s="4"/>
      <c r="AD32" s="4"/>
      <c r="AE32" s="18"/>
      <c r="AF32" s="6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9">
        <f t="shared" si="4"/>
        <v>17</v>
      </c>
      <c r="AU32" s="4" t="str">
        <f>IF(Q27="G",N26,N27)</f>
        <v xml:space="preserve"> </v>
      </c>
      <c r="AV32" s="17" t="str">
        <f>IF(Q27="G",O26,O27)</f>
        <v xml:space="preserve"> </v>
      </c>
    </row>
    <row r="33" spans="1:48" x14ac:dyDescent="0.25">
      <c r="A33" s="24">
        <v>29</v>
      </c>
      <c r="B33" s="37"/>
      <c r="C33" s="119">
        <f>C8</f>
        <v>4</v>
      </c>
      <c r="D33" s="87">
        <f>D8</f>
        <v>15</v>
      </c>
      <c r="E33" s="87">
        <f>E25</f>
        <v>16</v>
      </c>
      <c r="F33" s="87">
        <f>F32</f>
        <v>17</v>
      </c>
      <c r="G33" s="88">
        <f t="shared" si="1"/>
        <v>16</v>
      </c>
      <c r="H33" s="89" t="s">
        <v>39</v>
      </c>
      <c r="I33" s="90">
        <f t="shared" si="0"/>
        <v>18</v>
      </c>
      <c r="K33" s="130"/>
      <c r="L33" s="35">
        <f>L32</f>
        <v>14</v>
      </c>
      <c r="M33" s="34" t="s">
        <v>5</v>
      </c>
      <c r="N33" s="2" t="str">
        <f>IF(OR(A42&gt;0,A43&gt;0,A44&gt;0,A45&gt;0)," ",19)</f>
        <v xml:space="preserve"> </v>
      </c>
      <c r="O33" s="2" t="str">
        <f>IF(OR(A42&gt;0,A43&gt;0,A44&gt;0,A45&gt;0)," ",B23)</f>
        <v xml:space="preserve"> </v>
      </c>
      <c r="P33" s="67"/>
      <c r="Q33" s="108" t="str">
        <f>IF(P33&gt;0,IF(P33&gt;P32,"G"," ")," ")</f>
        <v xml:space="preserve"> </v>
      </c>
      <c r="R33" s="56"/>
      <c r="S33" s="2"/>
      <c r="T33" s="2"/>
      <c r="U33" s="2"/>
      <c r="V33" s="2"/>
      <c r="W33" s="2"/>
      <c r="X33" s="2"/>
      <c r="Y33" s="7"/>
      <c r="Z33" s="27">
        <f>Z25+1</f>
        <v>19</v>
      </c>
      <c r="AA33" s="50" t="s">
        <v>4</v>
      </c>
      <c r="AB33" s="1">
        <f>IF(A43&gt;0,A7,IF(X30="G",U30,U31))</f>
        <v>3</v>
      </c>
      <c r="AC33" s="1" t="str">
        <f>IF(A43&gt;0,B7,IF(X30="G",V30,V31))</f>
        <v>MARTINS Alexandra</v>
      </c>
      <c r="AD33" s="66">
        <v>6</v>
      </c>
      <c r="AE33" s="46" t="str">
        <f>IF(AD33&gt;0,IF(AD33&gt;AD34,"G"," ")," ")</f>
        <v>G</v>
      </c>
      <c r="AF33" s="6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9">
        <f t="shared" si="4"/>
        <v>17</v>
      </c>
      <c r="AU33" s="4" t="str">
        <f>IF(Q29="G",N28,N29)</f>
        <v xml:space="preserve"> </v>
      </c>
      <c r="AV33" s="17" t="str">
        <f>IF(Q29="G",O28,O29)</f>
        <v xml:space="preserve"> </v>
      </c>
    </row>
    <row r="34" spans="1:48" x14ac:dyDescent="0.25">
      <c r="A34" s="24">
        <v>30</v>
      </c>
      <c r="B34" s="37"/>
      <c r="C34" s="118">
        <f>C7</f>
        <v>3</v>
      </c>
      <c r="D34" s="82">
        <f>D7</f>
        <v>19</v>
      </c>
      <c r="E34" s="82">
        <f>E23</f>
        <v>19</v>
      </c>
      <c r="F34" s="82">
        <f>F31</f>
        <v>18</v>
      </c>
      <c r="G34" s="52">
        <f t="shared" si="1"/>
        <v>16</v>
      </c>
      <c r="H34" s="18" t="s">
        <v>39</v>
      </c>
      <c r="I34" s="17">
        <f t="shared" si="0"/>
        <v>18</v>
      </c>
      <c r="K34" s="128" t="s">
        <v>30</v>
      </c>
      <c r="L34" s="49">
        <f>L9+1</f>
        <v>6</v>
      </c>
      <c r="M34" s="50" t="s">
        <v>4</v>
      </c>
      <c r="N34" s="4" t="str">
        <f>IF(OR(A42&gt;0,A43&gt;0,A44&gt;0,A45&gt;0)," ",6)</f>
        <v xml:space="preserve"> </v>
      </c>
      <c r="O34" s="4" t="str">
        <f>IF(OR(A42&gt;0,A43&gt;0,A44&gt;0,A45&gt;0)," ",B10)</f>
        <v xml:space="preserve"> </v>
      </c>
      <c r="P34" s="66"/>
      <c r="Q34" s="107" t="str">
        <f>IF(P34&gt;0,IF(P34&gt;P35,"G"," ")," ")</f>
        <v xml:space="preserve"> </v>
      </c>
      <c r="R34" s="54"/>
      <c r="S34" s="49">
        <v>19</v>
      </c>
      <c r="T34" s="50" t="s">
        <v>5</v>
      </c>
      <c r="U34" s="1">
        <f>IF($A$42&gt;0,A10,IF(Q34="G",N34,N35))</f>
        <v>6</v>
      </c>
      <c r="V34" s="1" t="str">
        <f>IF($A$42&gt;0,B10,IF(Q34="G",O34,O35))</f>
        <v>BARRET Cybelia</v>
      </c>
      <c r="W34" s="66">
        <v>6</v>
      </c>
      <c r="X34" s="46" t="str">
        <f>IF(W34&gt;0,IF(W34&gt;W35,"G"," ")," ")</f>
        <v>G</v>
      </c>
      <c r="Y34" s="5"/>
      <c r="Z34" s="26">
        <f>Z33</f>
        <v>19</v>
      </c>
      <c r="AA34" s="34" t="s">
        <v>5</v>
      </c>
      <c r="AB34" s="2">
        <f>IF(A43&gt;0,A10,IF(X35="G",U35,U34))</f>
        <v>6</v>
      </c>
      <c r="AC34" s="2" t="str">
        <f>IF(A43&gt;0,B10,IF(X35="G",V35,V34))</f>
        <v>BARRET Cybelia</v>
      </c>
      <c r="AD34" s="67">
        <v>2</v>
      </c>
      <c r="AE34" s="47" t="str">
        <f>IF(AD34&gt;0,IF(AD34&gt;AD33,"G"," ")," ")</f>
        <v xml:space="preserve"> </v>
      </c>
      <c r="AF34" s="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9">
        <f t="shared" si="4"/>
        <v>17</v>
      </c>
      <c r="AU34" s="4" t="str">
        <f>IF(Q31="G",N30,N31)</f>
        <v xml:space="preserve"> </v>
      </c>
      <c r="AV34" s="17" t="str">
        <f>IF(Q31="G",O30,O31)</f>
        <v xml:space="preserve"> </v>
      </c>
    </row>
    <row r="35" spans="1:48" x14ac:dyDescent="0.25">
      <c r="A35" s="24">
        <v>31</v>
      </c>
      <c r="B35" s="37"/>
      <c r="C35" s="119">
        <f>C6</f>
        <v>2</v>
      </c>
      <c r="D35" s="87">
        <f>D6</f>
        <v>17</v>
      </c>
      <c r="E35" s="87">
        <f>E30</f>
        <v>18</v>
      </c>
      <c r="F35" s="87">
        <f>F34</f>
        <v>18</v>
      </c>
      <c r="G35" s="88">
        <f t="shared" si="1"/>
        <v>16</v>
      </c>
      <c r="H35" s="89" t="s">
        <v>39</v>
      </c>
      <c r="I35" s="90">
        <f t="shared" si="0"/>
        <v>18</v>
      </c>
      <c r="K35" s="129"/>
      <c r="L35" s="35">
        <f>L34</f>
        <v>6</v>
      </c>
      <c r="M35" s="34" t="s">
        <v>5</v>
      </c>
      <c r="N35" s="2" t="str">
        <f>IF(OR(A42&gt;0,A43&gt;0,A44&gt;0,A45&gt;0)," ",27)</f>
        <v xml:space="preserve"> </v>
      </c>
      <c r="O35" s="2" t="str">
        <f>IF(OR(A42&gt;0,A43&gt;0,A44&gt;0,A45&gt;0)," ",B31)</f>
        <v xml:space="preserve"> </v>
      </c>
      <c r="P35" s="67"/>
      <c r="Q35" s="108" t="str">
        <f>IF(P35&gt;0,IF(P35&gt;P34,"G"," ")," ")</f>
        <v xml:space="preserve"> </v>
      </c>
      <c r="R35" s="55"/>
      <c r="S35" s="35">
        <f>S34</f>
        <v>19</v>
      </c>
      <c r="T35" s="34" t="s">
        <v>4</v>
      </c>
      <c r="U35" s="2">
        <f>IF($A$42&gt;0,A15,IF(Q37="G",N37,N36))</f>
        <v>11</v>
      </c>
      <c r="V35" s="2" t="str">
        <f>IF($A$42&gt;0,B15,IF(Q37="G",O37,O36))</f>
        <v>Bye</v>
      </c>
      <c r="W35" s="67">
        <v>0</v>
      </c>
      <c r="X35" s="47" t="str">
        <f>IF(W35&gt;0,IF(W35&gt;W34,"G"," ")," ")</f>
        <v xml:space="preserve"> </v>
      </c>
      <c r="Y35" s="6"/>
      <c r="Z35" s="52"/>
      <c r="AA35" s="4"/>
      <c r="AB35" s="4"/>
      <c r="AC35" s="4"/>
      <c r="AD35" s="4"/>
      <c r="AE35" s="18"/>
      <c r="AF35" s="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9">
        <f t="shared" si="4"/>
        <v>17</v>
      </c>
      <c r="AU35" s="4" t="str">
        <f>IF(Q33="G",N32,N33)</f>
        <v xml:space="preserve"> </v>
      </c>
      <c r="AV35" s="17" t="str">
        <f>IF(Q33="G",O32,O33)</f>
        <v xml:space="preserve"> </v>
      </c>
    </row>
    <row r="36" spans="1:48" ht="16.5" thickBot="1" x14ac:dyDescent="0.3">
      <c r="A36" s="29">
        <v>32</v>
      </c>
      <c r="B36" s="38"/>
      <c r="C36" s="120">
        <f>C5</f>
        <v>1</v>
      </c>
      <c r="D36" s="85">
        <f>D5</f>
        <v>17</v>
      </c>
      <c r="E36" s="85">
        <f>E29</f>
        <v>17</v>
      </c>
      <c r="F36" s="85">
        <f>F33</f>
        <v>17</v>
      </c>
      <c r="G36" s="86">
        <f t="shared" si="1"/>
        <v>16</v>
      </c>
      <c r="H36" s="32" t="s">
        <v>39</v>
      </c>
      <c r="I36" s="22">
        <f t="shared" si="0"/>
        <v>18</v>
      </c>
      <c r="K36" s="129"/>
      <c r="L36" s="49">
        <f>L29+1</f>
        <v>11</v>
      </c>
      <c r="M36" s="50" t="s">
        <v>4</v>
      </c>
      <c r="N36" s="4" t="str">
        <f>IF(OR(A42&gt;0,A43&gt;0,A44&gt;0,A45&gt;0)," ",11)</f>
        <v xml:space="preserve"> </v>
      </c>
      <c r="O36" s="4" t="str">
        <f>IF(OR(A42&gt;0,A43&gt;0,A44&gt;0,A45&gt;0)," ",B15)</f>
        <v xml:space="preserve"> </v>
      </c>
      <c r="P36" s="66"/>
      <c r="Q36" s="107" t="str">
        <f>IF(P36&gt;0,IF(P36&gt;P37,"G"," ")," ")</f>
        <v xml:space="preserve"> </v>
      </c>
      <c r="R36" s="55"/>
      <c r="S36" s="4"/>
      <c r="T36" s="4"/>
      <c r="U36" s="4"/>
      <c r="V36" s="4"/>
      <c r="W36" s="4"/>
      <c r="X36" s="4"/>
      <c r="Y36" s="6"/>
      <c r="Z36" s="52"/>
      <c r="AA36" s="4"/>
      <c r="AB36" s="4"/>
      <c r="AC36" s="4"/>
      <c r="AD36" s="4"/>
      <c r="AE36" s="18"/>
      <c r="AF36" s="6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69">
        <f t="shared" si="4"/>
        <v>17</v>
      </c>
      <c r="AU36" s="4" t="str">
        <f>IF(Q35="G",N34,N35)</f>
        <v xml:space="preserve"> </v>
      </c>
      <c r="AV36" s="17" t="str">
        <f>IF(Q35="G",O34,O35)</f>
        <v xml:space="preserve"> </v>
      </c>
    </row>
    <row r="37" spans="1:48" ht="16.5" thickBot="1" x14ac:dyDescent="0.3">
      <c r="K37" s="131"/>
      <c r="L37" s="109">
        <f>L36</f>
        <v>11</v>
      </c>
      <c r="M37" s="71" t="s">
        <v>5</v>
      </c>
      <c r="N37" s="21" t="str">
        <f>IF(OR(A42&gt;0,A43&gt;0,A44&gt;0,A45&gt;0)," ",22)</f>
        <v xml:space="preserve"> </v>
      </c>
      <c r="O37" s="21" t="str">
        <f>IF(OR(A42&gt;0,A43&gt;0,A44&gt;0,A45&gt;0)," ",B26)</f>
        <v xml:space="preserve"> </v>
      </c>
      <c r="P37" s="74"/>
      <c r="Q37" s="110" t="str">
        <f>IF(P37&gt;0,IF(P37&gt;P36,"G"," ")," ")</f>
        <v xml:space="preserve"> </v>
      </c>
      <c r="R37" s="57"/>
      <c r="S37" s="21"/>
      <c r="T37" s="21"/>
      <c r="U37" s="21"/>
      <c r="V37" s="21"/>
      <c r="W37" s="21"/>
      <c r="X37" s="21"/>
      <c r="Y37" s="23"/>
      <c r="Z37" s="86"/>
      <c r="AA37" s="21"/>
      <c r="AB37" s="21"/>
      <c r="AC37" s="21"/>
      <c r="AD37" s="21"/>
      <c r="AE37" s="32"/>
      <c r="AF37" s="23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111">
        <f t="shared" si="4"/>
        <v>17</v>
      </c>
      <c r="AU37" s="21" t="str">
        <f>IF(Q37="G",N36,N37)</f>
        <v xml:space="preserve"> </v>
      </c>
      <c r="AV37" s="22" t="str">
        <f>IF(Q37="G",O36,O37)</f>
        <v xml:space="preserve"> </v>
      </c>
    </row>
    <row r="40" spans="1:48" ht="39.950000000000003" customHeight="1" thickBot="1" x14ac:dyDescent="0.3">
      <c r="A40" s="132" t="s">
        <v>41</v>
      </c>
      <c r="B40" s="132"/>
      <c r="C40" s="132" t="s">
        <v>42</v>
      </c>
      <c r="D40" s="133"/>
      <c r="E40" s="133"/>
    </row>
    <row r="41" spans="1:48" ht="16.5" thickBot="1" x14ac:dyDescent="0.3">
      <c r="A41" s="121"/>
      <c r="B41" s="113" t="s">
        <v>36</v>
      </c>
      <c r="C41" s="122"/>
      <c r="D41" s="123"/>
      <c r="E41" s="124"/>
    </row>
    <row r="42" spans="1:48" ht="16.5" thickBot="1" x14ac:dyDescent="0.3">
      <c r="A42" s="68" t="s">
        <v>43</v>
      </c>
      <c r="B42" s="114" t="s">
        <v>32</v>
      </c>
      <c r="C42" s="122">
        <v>15</v>
      </c>
      <c r="D42" s="123"/>
      <c r="E42" s="124"/>
    </row>
    <row r="43" spans="1:48" ht="16.5" thickBot="1" x14ac:dyDescent="0.3">
      <c r="A43" s="68"/>
      <c r="B43" s="115" t="s">
        <v>33</v>
      </c>
      <c r="C43" s="122">
        <v>16</v>
      </c>
      <c r="D43" s="123"/>
      <c r="E43" s="124"/>
    </row>
    <row r="44" spans="1:48" ht="16.5" thickBot="1" x14ac:dyDescent="0.3">
      <c r="A44" s="68"/>
      <c r="B44" s="115" t="s">
        <v>34</v>
      </c>
      <c r="C44" s="122">
        <v>17</v>
      </c>
      <c r="D44" s="123"/>
      <c r="E44" s="124"/>
    </row>
    <row r="45" spans="1:48" ht="16.5" thickBot="1" x14ac:dyDescent="0.3">
      <c r="A45" s="68"/>
      <c r="B45" s="116" t="s">
        <v>7</v>
      </c>
      <c r="C45" s="122">
        <v>16</v>
      </c>
      <c r="D45" s="123"/>
      <c r="E45" s="124"/>
    </row>
    <row r="47" spans="1:48" x14ac:dyDescent="0.25">
      <c r="A47" t="s">
        <v>11</v>
      </c>
      <c r="B47" t="s">
        <v>12</v>
      </c>
      <c r="C47" t="s">
        <v>13</v>
      </c>
    </row>
    <row r="48" spans="1:48" x14ac:dyDescent="0.25">
      <c r="A48" t="s">
        <v>14</v>
      </c>
      <c r="B48" t="s">
        <v>15</v>
      </c>
      <c r="C48" t="s">
        <v>16</v>
      </c>
    </row>
  </sheetData>
  <mergeCells count="30">
    <mergeCell ref="C3:I3"/>
    <mergeCell ref="G4:I4"/>
    <mergeCell ref="L4:Q4"/>
    <mergeCell ref="S4:X4"/>
    <mergeCell ref="Z4:AE4"/>
    <mergeCell ref="AN18:AS18"/>
    <mergeCell ref="AN19:AO19"/>
    <mergeCell ref="K22:K25"/>
    <mergeCell ref="AN22:AO22"/>
    <mergeCell ref="AN5:AR5"/>
    <mergeCell ref="K6:K9"/>
    <mergeCell ref="AP8:AP10"/>
    <mergeCell ref="AO9:AO10"/>
    <mergeCell ref="K10:K13"/>
    <mergeCell ref="AG11:AL11"/>
    <mergeCell ref="L5:M5"/>
    <mergeCell ref="S5:T5"/>
    <mergeCell ref="Z5:AA5"/>
    <mergeCell ref="A40:B40"/>
    <mergeCell ref="C40:E40"/>
    <mergeCell ref="C41:E41"/>
    <mergeCell ref="K14:K17"/>
    <mergeCell ref="K18:K21"/>
    <mergeCell ref="C42:E42"/>
    <mergeCell ref="C43:E43"/>
    <mergeCell ref="C44:E44"/>
    <mergeCell ref="C45:E45"/>
    <mergeCell ref="K26:K29"/>
    <mergeCell ref="K30:K33"/>
    <mergeCell ref="K34:K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PHCL</vt:lpstr>
      <vt:lpstr>BFCL</vt:lpstr>
      <vt:lpstr>BHCL</vt:lpstr>
      <vt:lpstr>MFCL</vt:lpstr>
      <vt:lpstr>MHCL</vt:lpstr>
      <vt:lpstr>CFCO</vt:lpstr>
      <vt:lpstr>CHCO</vt:lpstr>
      <vt:lpstr>JHCO</vt:lpstr>
      <vt:lpstr>CFCL</vt:lpstr>
      <vt:lpstr>CHCL</vt:lpstr>
      <vt:lpstr>JFCL</vt:lpstr>
      <vt:lpstr>JHCL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VEYRAC Marion</cp:lastModifiedBy>
  <dcterms:created xsi:type="dcterms:W3CDTF">2018-01-08T07:40:57Z</dcterms:created>
  <dcterms:modified xsi:type="dcterms:W3CDTF">2021-07-13T08:29:22Z</dcterms:modified>
</cp:coreProperties>
</file>