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derf/Desktop/Archery sound/"/>
    </mc:Choice>
  </mc:AlternateContent>
  <xr:revisionPtr revIDLastSave="0" documentId="13_ncr:1_{FC73C0B2-B3C5-1346-B3AB-4EE951361054}" xr6:coauthVersionLast="47" xr6:coauthVersionMax="47" xr10:uidLastSave="{00000000-0000-0000-0000-000000000000}"/>
  <bookViews>
    <workbookView xWindow="12620" yWindow="880" windowWidth="31320" windowHeight="20680" activeTab="1" xr2:uid="{00000000-000D-0000-FFFF-FFFF00000000}"/>
  </bookViews>
  <sheets>
    <sheet name="Projet - 3d" sheetId="1" r:id="rId1"/>
    <sheet name="Règlemen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N26" i="1"/>
  <c r="O26" i="1"/>
  <c r="M27" i="1"/>
  <c r="N27" i="1"/>
  <c r="O27" i="1"/>
  <c r="M28" i="1"/>
  <c r="N28" i="1"/>
  <c r="O28" i="1"/>
  <c r="M29" i="1"/>
  <c r="N29" i="1"/>
  <c r="O29" i="1"/>
  <c r="I26" i="1"/>
  <c r="J26" i="1"/>
  <c r="K26" i="1"/>
  <c r="L26" i="1"/>
  <c r="I27" i="1"/>
  <c r="J27" i="1"/>
  <c r="K27" i="1"/>
  <c r="L27" i="1"/>
  <c r="I28" i="1"/>
  <c r="J28" i="1"/>
  <c r="K28" i="1"/>
  <c r="L28" i="1"/>
  <c r="I29" i="1"/>
  <c r="J29" i="1"/>
  <c r="K29" i="1"/>
  <c r="L29" i="1"/>
  <c r="E38" i="1"/>
  <c r="G37" i="1"/>
  <c r="F37" i="1"/>
  <c r="E37" i="1"/>
  <c r="G35" i="1"/>
  <c r="F35" i="1"/>
  <c r="E35" i="1"/>
  <c r="G34" i="1"/>
  <c r="F33" i="1"/>
  <c r="E33" i="1"/>
  <c r="G32" i="1"/>
  <c r="F32" i="1"/>
  <c r="E32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5" i="1"/>
  <c r="G33" i="1"/>
  <c r="F34" i="1"/>
  <c r="E34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5" i="1"/>
  <c r="R6" i="1"/>
  <c r="L5" i="1"/>
  <c r="O5" i="1" s="1"/>
  <c r="K5" i="1"/>
  <c r="N5" i="1" s="1"/>
  <c r="J5" i="1"/>
  <c r="I5" i="1"/>
  <c r="M5" i="1" s="1"/>
  <c r="D40" i="1"/>
  <c r="C40" i="1"/>
  <c r="D39" i="1"/>
  <c r="C39" i="1"/>
  <c r="I6" i="1"/>
  <c r="M6" i="1" s="1"/>
  <c r="A33" i="1"/>
  <c r="C33" i="1" s="1"/>
  <c r="A34" i="1"/>
  <c r="C34" i="1" s="1"/>
  <c r="A35" i="1"/>
  <c r="C35" i="1" s="1"/>
  <c r="A32" i="1"/>
  <c r="C32" i="1" s="1"/>
  <c r="B33" i="1"/>
  <c r="B34" i="1"/>
  <c r="B35" i="1"/>
  <c r="B32" i="1"/>
  <c r="O15" i="1"/>
  <c r="O16" i="1"/>
  <c r="O17" i="1"/>
  <c r="O18" i="1"/>
  <c r="O19" i="1"/>
  <c r="O20" i="1"/>
  <c r="O21" i="1"/>
  <c r="O22" i="1"/>
  <c r="O23" i="1"/>
  <c r="O24" i="1"/>
  <c r="O25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D38" i="1"/>
  <c r="C38" i="1"/>
  <c r="K8" i="1"/>
  <c r="N8" i="1" s="1"/>
  <c r="L8" i="1"/>
  <c r="O8" i="1" s="1"/>
  <c r="K6" i="1"/>
  <c r="N6" i="1" s="1"/>
  <c r="L7" i="1"/>
  <c r="O7" i="1" s="1"/>
  <c r="L9" i="1"/>
  <c r="O9" i="1" s="1"/>
  <c r="L10" i="1"/>
  <c r="O10" i="1" s="1"/>
  <c r="L11" i="1"/>
  <c r="O11" i="1" s="1"/>
  <c r="L12" i="1"/>
  <c r="O12" i="1" s="1"/>
  <c r="L13" i="1"/>
  <c r="O13" i="1" s="1"/>
  <c r="L14" i="1"/>
  <c r="O14" i="1" s="1"/>
  <c r="L15" i="1"/>
  <c r="L16" i="1"/>
  <c r="L17" i="1"/>
  <c r="L18" i="1"/>
  <c r="L19" i="1"/>
  <c r="L20" i="1"/>
  <c r="L21" i="1"/>
  <c r="L22" i="1"/>
  <c r="L23" i="1"/>
  <c r="L24" i="1"/>
  <c r="L25" i="1"/>
  <c r="L6" i="1"/>
  <c r="O6" i="1" s="1"/>
  <c r="K7" i="1"/>
  <c r="N7" i="1" s="1"/>
  <c r="K9" i="1"/>
  <c r="N9" i="1" s="1"/>
  <c r="K10" i="1"/>
  <c r="N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7" i="1"/>
  <c r="I8" i="1"/>
  <c r="I9" i="1"/>
  <c r="I10" i="1"/>
  <c r="M10" i="1" s="1"/>
  <c r="B9" i="2"/>
  <c r="F39" i="1" l="1"/>
  <c r="G40" i="1"/>
  <c r="D35" i="1"/>
  <c r="D32" i="1"/>
  <c r="D34" i="1"/>
  <c r="D33" i="1"/>
  <c r="B36" i="1"/>
  <c r="M7" i="1"/>
  <c r="M9" i="1"/>
  <c r="M8" i="1"/>
</calcChain>
</file>

<file path=xl/sharedStrings.xml><?xml version="1.0" encoding="utf-8"?>
<sst xmlns="http://schemas.openxmlformats.org/spreadsheetml/2006/main" count="59" uniqueCount="38">
  <si>
    <t>Lieu - date - numéro projet</t>
  </si>
  <si>
    <t>Rouge</t>
  </si>
  <si>
    <t>Bleu</t>
  </si>
  <si>
    <t>Blanc</t>
  </si>
  <si>
    <t>Num Cible</t>
  </si>
  <si>
    <t>mini</t>
  </si>
  <si>
    <t>maxi</t>
  </si>
  <si>
    <t>Près du greffe</t>
  </si>
  <si>
    <t>Total</t>
  </si>
  <si>
    <t>Nb effectif</t>
  </si>
  <si>
    <t>Contrôle Nb</t>
  </si>
  <si>
    <t>Pas Rouge</t>
  </si>
  <si>
    <t>Pas bleu</t>
  </si>
  <si>
    <t>Pas Blanc</t>
  </si>
  <si>
    <t>Cible</t>
  </si>
  <si>
    <t xml:space="preserve">Nombre </t>
  </si>
  <si>
    <t>Mini</t>
  </si>
  <si>
    <t>Maxi</t>
  </si>
  <si>
    <t>Total distance</t>
  </si>
  <si>
    <t>officiel</t>
  </si>
  <si>
    <t>Saisie Distances parcours</t>
  </si>
  <si>
    <t>Nb réglementaire répartition par type</t>
  </si>
  <si>
    <t>Moyenne</t>
  </si>
  <si>
    <t>Fourchette réglementaire Rouge</t>
  </si>
  <si>
    <t>Choix du
type de cible
(liste)</t>
  </si>
  <si>
    <t>Saisie libre des informations
de Localisation</t>
  </si>
  <si>
    <r>
      <t xml:space="preserve">Rappel </t>
    </r>
    <r>
      <rPr>
        <b/>
        <sz val="10"/>
        <color rgb="FF0F1BFF"/>
        <rFont val="Calibri"/>
        <family val="2"/>
      </rPr>
      <t>distances</t>
    </r>
    <r>
      <rPr>
        <sz val="10"/>
        <color indexed="9"/>
        <rFont val="Calibri"/>
        <family val="2"/>
      </rPr>
      <t xml:space="preserve">
selon choix type</t>
    </r>
  </si>
  <si>
    <r>
      <t xml:space="preserve">Contrôle Distances
</t>
    </r>
    <r>
      <rPr>
        <b/>
        <sz val="10"/>
        <color rgb="FF0F1BFF"/>
        <rFont val="Calibri"/>
        <family val="2"/>
      </rPr>
      <t>inter-piquets</t>
    </r>
  </si>
  <si>
    <r>
      <t xml:space="preserve">Contrôle saisies
</t>
    </r>
    <r>
      <rPr>
        <b/>
        <sz val="10"/>
        <color rgb="FF0F1BFF"/>
        <rFont val="Calibri"/>
        <family val="2"/>
      </rPr>
      <t>distances des piquets</t>
    </r>
  </si>
  <si>
    <t>Groupe 4</t>
  </si>
  <si>
    <t>Groupe 3</t>
  </si>
  <si>
    <t>Groupe 2</t>
  </si>
  <si>
    <t>Groupe 1</t>
  </si>
  <si>
    <t>Fourchette réglementaire Bleu</t>
  </si>
  <si>
    <t>Fourchette réglementaire Blanc</t>
  </si>
  <si>
    <t>Tableau Règles 3D</t>
  </si>
  <si>
    <t>Exemple</t>
  </si>
  <si>
    <t>3D - 24 cibles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</si>
</sst>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color indexed="8"/>
      <name val="Helvetica Neue"/>
    </font>
    <font>
      <sz val="12"/>
      <color indexed="8"/>
      <name val="Helvetica Neue"/>
      <family val="2"/>
    </font>
    <font>
      <sz val="10"/>
      <color indexed="9"/>
      <name val="Calibri"/>
      <family val="2"/>
    </font>
    <font>
      <b/>
      <sz val="10"/>
      <color indexed="13"/>
      <name val="Calibri"/>
      <family val="2"/>
    </font>
    <font>
      <b/>
      <sz val="10"/>
      <color indexed="9"/>
      <name val="Calibri"/>
      <family val="2"/>
    </font>
    <font>
      <sz val="10"/>
      <color indexed="13"/>
      <name val="Calibri"/>
      <family val="2"/>
    </font>
    <font>
      <sz val="10"/>
      <color indexed="8"/>
      <name val="Calibri"/>
      <family val="2"/>
    </font>
    <font>
      <b/>
      <sz val="10"/>
      <color indexed="13"/>
      <name val="Helvetica Neue"/>
      <family val="2"/>
    </font>
    <font>
      <sz val="8"/>
      <color indexed="8"/>
      <name val="Calibri"/>
      <family val="2"/>
    </font>
    <font>
      <sz val="9"/>
      <color indexed="9"/>
      <name val="Geneva"/>
      <family val="2"/>
    </font>
    <font>
      <sz val="12"/>
      <color indexed="9"/>
      <name val="Calibri"/>
      <family val="2"/>
    </font>
    <font>
      <sz val="12"/>
      <color indexed="8"/>
      <name val="Calibri"/>
      <family val="2"/>
    </font>
    <font>
      <sz val="9"/>
      <color indexed="8"/>
      <name val="Geneva"/>
      <family val="2"/>
    </font>
    <font>
      <sz val="10"/>
      <color indexed="8"/>
      <name val="Calibri"/>
      <family val="2"/>
    </font>
    <font>
      <b/>
      <sz val="10"/>
      <color theme="0"/>
      <name val="Calibri"/>
      <family val="2"/>
    </font>
    <font>
      <b/>
      <sz val="10"/>
      <color rgb="FFC00000"/>
      <name val="Helvetica Neue"/>
      <family val="2"/>
    </font>
    <font>
      <b/>
      <sz val="10"/>
      <color theme="1"/>
      <name val="Helvetica Neue"/>
      <family val="2"/>
    </font>
    <font>
      <b/>
      <sz val="10"/>
      <color theme="1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Helvetica Neue"/>
      <family val="2"/>
    </font>
    <font>
      <sz val="9"/>
      <color indexed="9"/>
      <name val="Geneva"/>
      <family val="2"/>
    </font>
    <font>
      <b/>
      <sz val="9"/>
      <color indexed="8"/>
      <name val="Calibri"/>
      <family val="2"/>
    </font>
    <font>
      <b/>
      <sz val="10"/>
      <color rgb="FF0F1BFF"/>
      <name val="Calibri"/>
      <family val="2"/>
    </font>
    <font>
      <i/>
      <sz val="10"/>
      <color theme="0"/>
      <name val="Helv"/>
    </font>
    <font>
      <b/>
      <sz val="9"/>
      <color rgb="FFFF0000"/>
      <name val="Geneva"/>
      <family val="2"/>
    </font>
    <font>
      <b/>
      <sz val="12"/>
      <color indexed="8"/>
      <name val="Helvetica Neue"/>
      <family val="2"/>
    </font>
    <font>
      <b/>
      <sz val="10"/>
      <color indexed="8"/>
      <name val="Calibri"/>
      <family val="2"/>
    </font>
    <font>
      <b/>
      <sz val="10"/>
      <color indexed="8"/>
      <name val="Helvetica Neue"/>
      <family val="2"/>
    </font>
  </fonts>
  <fills count="13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8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5"/>
      </bottom>
      <diagonal/>
    </border>
    <border>
      <left style="thin">
        <color indexed="11"/>
      </left>
      <right style="thin">
        <color indexed="11"/>
      </right>
      <top style="thin">
        <color indexed="15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1"/>
      </left>
      <right style="thin">
        <color indexed="15"/>
      </right>
      <top style="thin">
        <color indexed="15"/>
      </top>
      <bottom style="thin">
        <color indexed="11"/>
      </bottom>
      <diagonal/>
    </border>
    <border>
      <left style="thin">
        <color indexed="15"/>
      </left>
      <right style="thin">
        <color indexed="11"/>
      </right>
      <top style="thin">
        <color indexed="15"/>
      </top>
      <bottom style="thin">
        <color indexed="11"/>
      </bottom>
      <diagonal/>
    </border>
    <border>
      <left style="thin">
        <color indexed="11"/>
      </left>
      <right style="thin">
        <color indexed="15"/>
      </right>
      <top style="thin">
        <color indexed="11"/>
      </top>
      <bottom style="thin">
        <color indexed="11"/>
      </bottom>
      <diagonal/>
    </border>
    <border>
      <left style="thin">
        <color indexed="15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thin">
        <color indexed="1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1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12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12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12"/>
      </top>
      <bottom style="medium">
        <color indexed="64"/>
      </bottom>
      <diagonal/>
    </border>
    <border>
      <left/>
      <right style="medium">
        <color indexed="64"/>
      </right>
      <top style="thin">
        <color indexed="11"/>
      </top>
      <bottom style="thin">
        <color indexed="11"/>
      </bottom>
      <diagonal/>
    </border>
    <border>
      <left/>
      <right style="medium">
        <color indexed="64"/>
      </right>
      <top style="thin">
        <color indexed="1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12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57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0" fillId="3" borderId="7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 wrapText="1"/>
    </xf>
    <xf numFmtId="0" fontId="6" fillId="4" borderId="13" xfId="0" applyNumberFormat="1" applyFont="1" applyFill="1" applyBorder="1" applyAlignment="1">
      <alignment horizontal="center" vertical="center" wrapText="1"/>
    </xf>
    <xf numFmtId="0" fontId="0" fillId="0" borderId="4" xfId="0" applyNumberFormat="1" applyBorder="1">
      <alignment vertical="top" wrapText="1"/>
    </xf>
    <xf numFmtId="49" fontId="14" fillId="5" borderId="17" xfId="0" applyNumberFormat="1" applyFont="1" applyFill="1" applyBorder="1" applyAlignment="1">
      <alignment horizontal="center" vertical="center"/>
    </xf>
    <xf numFmtId="49" fontId="14" fillId="6" borderId="16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 wrapText="1"/>
    </xf>
    <xf numFmtId="49" fontId="14" fillId="6" borderId="19" xfId="0" applyNumberFormat="1" applyFont="1" applyFill="1" applyBorder="1" applyAlignment="1">
      <alignment horizontal="center" vertical="center"/>
    </xf>
    <xf numFmtId="49" fontId="14" fillId="5" borderId="20" xfId="0" applyNumberFormat="1" applyFont="1" applyFill="1" applyBorder="1" applyAlignment="1">
      <alignment horizontal="center" vertical="center"/>
    </xf>
    <xf numFmtId="49" fontId="17" fillId="7" borderId="21" xfId="0" applyNumberFormat="1" applyFont="1" applyFill="1" applyBorder="1" applyAlignment="1">
      <alignment horizontal="center" vertical="center"/>
    </xf>
    <xf numFmtId="49" fontId="14" fillId="5" borderId="15" xfId="0" applyNumberFormat="1" applyFont="1" applyFill="1" applyBorder="1" applyAlignment="1">
      <alignment horizontal="center" vertical="center"/>
    </xf>
    <xf numFmtId="49" fontId="17" fillId="7" borderId="24" xfId="0" applyNumberFormat="1" applyFont="1" applyFill="1" applyBorder="1" applyAlignment="1">
      <alignment horizontal="center" vertical="center"/>
    </xf>
    <xf numFmtId="49" fontId="2" fillId="2" borderId="25" xfId="0" applyNumberFormat="1" applyFont="1" applyFill="1" applyBorder="1" applyAlignment="1">
      <alignment horizontal="center" vertical="center" wrapText="1"/>
    </xf>
    <xf numFmtId="49" fontId="2" fillId="2" borderId="26" xfId="0" applyNumberFormat="1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32" xfId="0" applyNumberFormat="1" applyFont="1" applyFill="1" applyBorder="1" applyAlignment="1">
      <alignment horizontal="center" vertical="center" wrapText="1"/>
    </xf>
    <xf numFmtId="1" fontId="15" fillId="8" borderId="35" xfId="0" applyNumberFormat="1" applyFont="1" applyFill="1" applyBorder="1" applyAlignment="1">
      <alignment horizontal="center" vertical="center" wrapText="1"/>
    </xf>
    <xf numFmtId="1" fontId="7" fillId="9" borderId="35" xfId="0" applyNumberFormat="1" applyFont="1" applyFill="1" applyBorder="1" applyAlignment="1">
      <alignment horizontal="center" vertical="center" wrapText="1"/>
    </xf>
    <xf numFmtId="1" fontId="16" fillId="7" borderId="35" xfId="0" applyNumberFormat="1" applyFont="1" applyFill="1" applyBorder="1" applyAlignment="1">
      <alignment horizontal="center" vertical="center" wrapText="1"/>
    </xf>
    <xf numFmtId="0" fontId="4" fillId="4" borderId="36" xfId="0" applyNumberFormat="1" applyFont="1" applyFill="1" applyBorder="1" applyAlignment="1">
      <alignment horizontal="center" vertical="center" wrapText="1"/>
    </xf>
    <xf numFmtId="0" fontId="4" fillId="4" borderId="37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13" fillId="4" borderId="10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0" fillId="0" borderId="41" xfId="0" applyNumberFormat="1" applyBorder="1">
      <alignment vertical="top" wrapText="1"/>
    </xf>
    <xf numFmtId="49" fontId="8" fillId="0" borderId="34" xfId="0" applyNumberFormat="1" applyFont="1" applyBorder="1" applyAlignment="1">
      <alignment horizontal="center" vertical="center" wrapText="1"/>
    </xf>
    <xf numFmtId="49" fontId="14" fillId="5" borderId="56" xfId="0" applyNumberFormat="1" applyFont="1" applyFill="1" applyBorder="1" applyAlignment="1">
      <alignment horizontal="center" vertical="center"/>
    </xf>
    <xf numFmtId="49" fontId="14" fillId="6" borderId="57" xfId="0" applyNumberFormat="1" applyFont="1" applyFill="1" applyBorder="1" applyAlignment="1">
      <alignment horizontal="center" vertical="center"/>
    </xf>
    <xf numFmtId="49" fontId="17" fillId="7" borderId="58" xfId="0" applyNumberFormat="1" applyFont="1" applyFill="1" applyBorder="1" applyAlignment="1">
      <alignment horizontal="center" vertical="center"/>
    </xf>
    <xf numFmtId="49" fontId="22" fillId="3" borderId="7" xfId="0" applyNumberFormat="1" applyFont="1" applyFill="1" applyBorder="1" applyAlignment="1">
      <alignment horizontal="center" vertical="center"/>
    </xf>
    <xf numFmtId="1" fontId="15" fillId="8" borderId="10" xfId="0" applyNumberFormat="1" applyFont="1" applyFill="1" applyBorder="1" applyAlignment="1">
      <alignment horizontal="center" vertical="center" wrapText="1"/>
    </xf>
    <xf numFmtId="1" fontId="7" fillId="9" borderId="10" xfId="0" applyNumberFormat="1" applyFont="1" applyFill="1" applyBorder="1" applyAlignment="1">
      <alignment horizontal="center" vertical="center" wrapText="1"/>
    </xf>
    <xf numFmtId="1" fontId="16" fillId="7" borderId="10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32" xfId="0" applyNumberFormat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13" xfId="0" applyNumberFormat="1" applyFont="1" applyFill="1" applyBorder="1" applyAlignment="1">
      <alignment horizontal="center" vertical="center" wrapText="1"/>
    </xf>
    <xf numFmtId="49" fontId="14" fillId="6" borderId="56" xfId="0" applyNumberFormat="1" applyFont="1" applyFill="1" applyBorder="1" applyAlignment="1">
      <alignment horizontal="center" vertical="center"/>
    </xf>
    <xf numFmtId="0" fontId="25" fillId="5" borderId="3" xfId="0" applyNumberFormat="1" applyFont="1" applyFill="1" applyBorder="1" applyAlignment="1">
      <alignment horizontal="center" vertical="center"/>
    </xf>
    <xf numFmtId="0" fontId="12" fillId="12" borderId="3" xfId="0" applyFont="1" applyFill="1" applyBorder="1" applyAlignment="1">
      <alignment horizontal="center" vertical="center"/>
    </xf>
    <xf numFmtId="1" fontId="15" fillId="8" borderId="22" xfId="0" applyNumberFormat="1" applyFont="1" applyFill="1" applyBorder="1" applyAlignment="1" applyProtection="1">
      <alignment horizontal="center" vertical="center" wrapText="1"/>
      <protection locked="0"/>
    </xf>
    <xf numFmtId="1" fontId="7" fillId="9" borderId="14" xfId="0" applyNumberFormat="1" applyFont="1" applyFill="1" applyBorder="1" applyAlignment="1" applyProtection="1">
      <alignment horizontal="center" vertical="center" wrapText="1"/>
      <protection locked="0"/>
    </xf>
    <xf numFmtId="1" fontId="16" fillId="11" borderId="14" xfId="0" applyNumberFormat="1" applyFont="1" applyFill="1" applyBorder="1" applyAlignment="1" applyProtection="1">
      <alignment horizontal="center" vertical="center" wrapText="1"/>
      <protection locked="0"/>
    </xf>
    <xf numFmtId="1" fontId="7" fillId="9" borderId="11" xfId="0" applyNumberFormat="1" applyFont="1" applyFill="1" applyBorder="1" applyAlignment="1" applyProtection="1">
      <alignment horizontal="center" vertical="center" wrapText="1"/>
      <protection locked="0"/>
    </xf>
    <xf numFmtId="1" fontId="16" fillId="11" borderId="11" xfId="0" applyNumberFormat="1" applyFont="1" applyFill="1" applyBorder="1" applyAlignment="1" applyProtection="1">
      <alignment horizontal="center" vertical="center" wrapText="1"/>
      <protection locked="0"/>
    </xf>
    <xf numFmtId="1" fontId="15" fillId="8" borderId="23" xfId="0" applyNumberFormat="1" applyFont="1" applyFill="1" applyBorder="1" applyAlignment="1" applyProtection="1">
      <alignment horizontal="center" vertical="center" wrapText="1"/>
      <protection locked="0"/>
    </xf>
    <xf numFmtId="1" fontId="7" fillId="9" borderId="12" xfId="0" applyNumberFormat="1" applyFont="1" applyFill="1" applyBorder="1" applyAlignment="1" applyProtection="1">
      <alignment horizontal="center" vertical="center" wrapText="1"/>
      <protection locked="0"/>
    </xf>
    <xf numFmtId="1" fontId="16" fillId="11" borderId="12" xfId="0" applyNumberFormat="1" applyFont="1" applyFill="1" applyBorder="1" applyAlignment="1" applyProtection="1">
      <alignment horizontal="center" vertical="center" wrapText="1"/>
      <protection locked="0"/>
    </xf>
    <xf numFmtId="1" fontId="15" fillId="8" borderId="64" xfId="0" applyNumberFormat="1" applyFont="1" applyFill="1" applyBorder="1" applyAlignment="1" applyProtection="1">
      <alignment horizontal="center" vertical="center" wrapText="1"/>
      <protection locked="0"/>
    </xf>
    <xf numFmtId="1" fontId="15" fillId="4" borderId="13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13" xfId="0" applyNumberFormat="1" applyFont="1" applyFill="1" applyBorder="1" applyAlignment="1" applyProtection="1">
      <alignment horizontal="center" vertical="center" wrapText="1"/>
      <protection locked="0"/>
    </xf>
    <xf numFmtId="1" fontId="16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7" xfId="0" applyNumberFormat="1" applyFont="1" applyFill="1" applyBorder="1" applyAlignment="1">
      <alignment horizontal="center" vertical="center" wrapText="1"/>
    </xf>
    <xf numFmtId="0" fontId="0" fillId="4" borderId="28" xfId="0" applyFill="1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4" fillId="4" borderId="38" xfId="0" applyNumberFormat="1" applyFont="1" applyFill="1" applyBorder="1" applyAlignment="1">
      <alignment horizontal="center" vertical="center" wrapText="1"/>
    </xf>
    <xf numFmtId="0" fontId="0" fillId="0" borderId="12" xfId="0" applyBorder="1" applyAlignment="1" applyProtection="1">
      <alignment vertical="center" wrapText="1"/>
      <protection locked="0"/>
    </xf>
    <xf numFmtId="49" fontId="14" fillId="6" borderId="24" xfId="0" applyNumberFormat="1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/>
    </xf>
    <xf numFmtId="0" fontId="6" fillId="4" borderId="28" xfId="0" applyNumberFormat="1" applyFont="1" applyFill="1" applyBorder="1" applyAlignment="1">
      <alignment horizontal="center" vertical="center" wrapText="1"/>
    </xf>
    <xf numFmtId="0" fontId="6" fillId="4" borderId="30" xfId="0" applyNumberFormat="1" applyFont="1" applyFill="1" applyBorder="1" applyAlignment="1">
      <alignment horizontal="center" vertical="center" wrapText="1"/>
    </xf>
    <xf numFmtId="0" fontId="6" fillId="4" borderId="33" xfId="0" applyNumberFormat="1" applyFont="1" applyFill="1" applyBorder="1" applyAlignment="1">
      <alignment horizontal="center" vertical="center" wrapText="1"/>
    </xf>
    <xf numFmtId="0" fontId="8" fillId="4" borderId="28" xfId="0" applyNumberFormat="1" applyFont="1" applyFill="1" applyBorder="1" applyAlignment="1">
      <alignment horizontal="center" vertical="center" wrapText="1"/>
    </xf>
    <xf numFmtId="0" fontId="8" fillId="4" borderId="30" xfId="0" applyNumberFormat="1" applyFont="1" applyFill="1" applyBorder="1" applyAlignment="1">
      <alignment horizontal="center" vertical="center" wrapText="1"/>
    </xf>
    <xf numFmtId="0" fontId="8" fillId="4" borderId="33" xfId="0" applyNumberFormat="1" applyFont="1" applyFill="1" applyBorder="1" applyAlignment="1">
      <alignment horizontal="center" vertical="center" wrapText="1"/>
    </xf>
    <xf numFmtId="0" fontId="29" fillId="4" borderId="10" xfId="0" applyNumberFormat="1" applyFont="1" applyFill="1" applyBorder="1" applyAlignment="1">
      <alignment horizontal="center" vertical="top" wrapText="1"/>
    </xf>
    <xf numFmtId="0" fontId="28" fillId="4" borderId="50" xfId="0" applyNumberFormat="1" applyFont="1" applyFill="1" applyBorder="1" applyAlignment="1">
      <alignment horizontal="center" vertical="center"/>
    </xf>
    <xf numFmtId="1" fontId="28" fillId="4" borderId="51" xfId="0" applyNumberFormat="1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 wrapText="1"/>
    </xf>
    <xf numFmtId="0" fontId="28" fillId="4" borderId="5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49" fontId="2" fillId="4" borderId="47" xfId="0" applyNumberFormat="1" applyFont="1" applyFill="1" applyBorder="1" applyAlignment="1">
      <alignment horizontal="center" vertical="center" wrapText="1"/>
    </xf>
    <xf numFmtId="0" fontId="28" fillId="4" borderId="42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49" fontId="23" fillId="0" borderId="47" xfId="0" applyNumberFormat="1" applyFont="1" applyFill="1" applyBorder="1" applyAlignment="1">
      <alignment horizontal="center" vertical="center" wrapText="1"/>
    </xf>
    <xf numFmtId="1" fontId="15" fillId="8" borderId="47" xfId="0" applyNumberFormat="1" applyFont="1" applyFill="1" applyBorder="1" applyAlignment="1">
      <alignment horizontal="center" vertical="center" wrapText="1"/>
    </xf>
    <xf numFmtId="1" fontId="7" fillId="9" borderId="47" xfId="0" applyNumberFormat="1" applyFont="1" applyFill="1" applyBorder="1" applyAlignment="1">
      <alignment horizontal="center" vertical="center" wrapText="1"/>
    </xf>
    <xf numFmtId="1" fontId="16" fillId="7" borderId="47" xfId="0" applyNumberFormat="1" applyFont="1" applyFill="1" applyBorder="1" applyAlignment="1">
      <alignment horizontal="center" vertical="center" wrapText="1"/>
    </xf>
    <xf numFmtId="49" fontId="2" fillId="4" borderId="35" xfId="0" applyNumberFormat="1" applyFont="1" applyFill="1" applyBorder="1" applyAlignment="1">
      <alignment horizontal="center" vertical="center" wrapText="1"/>
    </xf>
    <xf numFmtId="0" fontId="28" fillId="4" borderId="40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 wrapText="1"/>
    </xf>
    <xf numFmtId="49" fontId="23" fillId="0" borderId="35" xfId="0" applyNumberFormat="1" applyFont="1" applyFill="1" applyBorder="1" applyAlignment="1">
      <alignment horizontal="center" vertical="center" wrapText="1"/>
    </xf>
    <xf numFmtId="0" fontId="0" fillId="4" borderId="65" xfId="0" applyNumberFormat="1" applyFill="1" applyBorder="1" applyAlignment="1">
      <alignment horizontal="center" vertical="center" wrapText="1"/>
    </xf>
    <xf numFmtId="0" fontId="0" fillId="4" borderId="63" xfId="0" applyNumberFormat="1" applyFill="1" applyBorder="1" applyAlignment="1">
      <alignment horizontal="center" vertical="center" wrapText="1"/>
    </xf>
    <xf numFmtId="0" fontId="0" fillId="4" borderId="45" xfId="0" applyNumberFormat="1" applyFill="1" applyBorder="1" applyAlignment="1">
      <alignment horizontal="center" vertical="center" wrapText="1"/>
    </xf>
    <xf numFmtId="0" fontId="0" fillId="4" borderId="44" xfId="0" applyNumberFormat="1" applyFill="1" applyBorder="1" applyAlignment="1">
      <alignment horizontal="center" vertical="center" wrapText="1"/>
    </xf>
    <xf numFmtId="0" fontId="0" fillId="4" borderId="29" xfId="0" applyNumberFormat="1" applyFill="1" applyBorder="1" applyAlignment="1">
      <alignment horizontal="center" vertical="center" wrapText="1"/>
    </xf>
    <xf numFmtId="0" fontId="0" fillId="4" borderId="30" xfId="0" applyNumberFormat="1" applyFill="1" applyBorder="1" applyAlignment="1">
      <alignment horizontal="center" vertical="center" wrapText="1"/>
    </xf>
    <xf numFmtId="0" fontId="0" fillId="4" borderId="31" xfId="0" applyNumberFormat="1" applyFill="1" applyBorder="1" applyAlignment="1">
      <alignment horizontal="center" vertical="center" wrapText="1"/>
    </xf>
    <xf numFmtId="0" fontId="0" fillId="4" borderId="33" xfId="0" applyNumberFormat="1" applyFill="1" applyBorder="1" applyAlignment="1">
      <alignment horizontal="center" vertical="center" wrapText="1"/>
    </xf>
    <xf numFmtId="49" fontId="18" fillId="2" borderId="39" xfId="0" applyNumberFormat="1" applyFont="1" applyFill="1" applyBorder="1" applyAlignment="1">
      <alignment horizontal="center" vertical="center" wrapText="1"/>
    </xf>
    <xf numFmtId="49" fontId="18" fillId="2" borderId="46" xfId="0" applyNumberFormat="1" applyFont="1" applyFill="1" applyBorder="1" applyAlignment="1">
      <alignment horizontal="center" vertical="center" wrapText="1"/>
    </xf>
    <xf numFmtId="49" fontId="18" fillId="2" borderId="41" xfId="0" applyNumberFormat="1" applyFont="1" applyFill="1" applyBorder="1" applyAlignment="1">
      <alignment horizontal="center" vertical="center" wrapText="1"/>
    </xf>
    <xf numFmtId="49" fontId="18" fillId="2" borderId="40" xfId="0" applyNumberFormat="1" applyFont="1" applyFill="1" applyBorder="1" applyAlignment="1">
      <alignment horizontal="center" vertical="center" wrapText="1"/>
    </xf>
    <xf numFmtId="49" fontId="18" fillId="2" borderId="45" xfId="0" applyNumberFormat="1" applyFont="1" applyFill="1" applyBorder="1" applyAlignment="1">
      <alignment horizontal="center" vertical="center" wrapText="1"/>
    </xf>
    <xf numFmtId="49" fontId="18" fillId="2" borderId="44" xfId="0" applyNumberFormat="1" applyFont="1" applyFill="1" applyBorder="1" applyAlignment="1">
      <alignment horizontal="center" vertical="center" wrapText="1"/>
    </xf>
    <xf numFmtId="49" fontId="5" fillId="0" borderId="54" xfId="0" applyNumberFormat="1" applyFont="1" applyBorder="1" applyAlignment="1" applyProtection="1">
      <alignment horizontal="center" vertical="center" wrapText="1"/>
      <protection locked="0"/>
    </xf>
    <xf numFmtId="49" fontId="5" fillId="0" borderId="33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5" fillId="0" borderId="53" xfId="0" applyNumberFormat="1" applyFont="1" applyBorder="1" applyAlignment="1" applyProtection="1">
      <alignment horizontal="center" vertical="center" wrapText="1"/>
      <protection locked="0"/>
    </xf>
    <xf numFmtId="49" fontId="5" fillId="0" borderId="30" xfId="0" applyNumberFormat="1" applyFont="1" applyBorder="1" applyAlignment="1" applyProtection="1">
      <alignment horizontal="center" vertical="center" wrapText="1"/>
      <protection locked="0"/>
    </xf>
    <xf numFmtId="49" fontId="18" fillId="10" borderId="39" xfId="0" applyNumberFormat="1" applyFont="1" applyFill="1" applyBorder="1" applyAlignment="1">
      <alignment horizontal="center" vertical="center" wrapText="1"/>
    </xf>
    <xf numFmtId="49" fontId="18" fillId="10" borderId="46" xfId="0" applyNumberFormat="1" applyFont="1" applyFill="1" applyBorder="1" applyAlignment="1">
      <alignment horizontal="center" vertical="center" wrapText="1"/>
    </xf>
    <xf numFmtId="49" fontId="18" fillId="10" borderId="41" xfId="0" applyNumberFormat="1" applyFont="1" applyFill="1" applyBorder="1" applyAlignment="1">
      <alignment horizontal="center" vertical="center" wrapText="1"/>
    </xf>
    <xf numFmtId="49" fontId="18" fillId="10" borderId="48" xfId="0" applyNumberFormat="1" applyFont="1" applyFill="1" applyBorder="1" applyAlignment="1">
      <alignment horizontal="center" vertical="center" wrapText="1"/>
    </xf>
    <xf numFmtId="49" fontId="18" fillId="10" borderId="49" xfId="0" applyNumberFormat="1" applyFont="1" applyFill="1" applyBorder="1" applyAlignment="1">
      <alignment horizontal="center" vertical="center" wrapText="1"/>
    </xf>
    <xf numFmtId="49" fontId="18" fillId="10" borderId="55" xfId="0" applyNumberFormat="1" applyFont="1" applyFill="1" applyBorder="1" applyAlignment="1">
      <alignment horizontal="center" vertical="center" wrapText="1"/>
    </xf>
    <xf numFmtId="0" fontId="18" fillId="10" borderId="46" xfId="0" applyFont="1" applyFill="1" applyBorder="1" applyAlignment="1">
      <alignment horizontal="center" vertical="center" wrapText="1"/>
    </xf>
    <xf numFmtId="0" fontId="18" fillId="10" borderId="41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18" fillId="10" borderId="43" xfId="0" applyFont="1" applyFill="1" applyBorder="1" applyAlignment="1">
      <alignment horizontal="center" vertical="center" wrapText="1"/>
    </xf>
    <xf numFmtId="0" fontId="18" fillId="10" borderId="45" xfId="0" applyFont="1" applyFill="1" applyBorder="1" applyAlignment="1">
      <alignment horizontal="center" vertical="center" wrapText="1"/>
    </xf>
    <xf numFmtId="0" fontId="18" fillId="10" borderId="44" xfId="0" applyFont="1" applyFill="1" applyBorder="1" applyAlignment="1">
      <alignment horizontal="center" vertical="center" wrapText="1"/>
    </xf>
    <xf numFmtId="49" fontId="2" fillId="2" borderId="39" xfId="0" applyNumberFormat="1" applyFont="1" applyFill="1" applyBorder="1" applyAlignment="1">
      <alignment horizontal="center" vertical="center" wrapText="1"/>
    </xf>
    <xf numFmtId="49" fontId="2" fillId="2" borderId="42" xfId="0" applyNumberFormat="1" applyFont="1" applyFill="1" applyBorder="1" applyAlignment="1">
      <alignment horizontal="center" vertical="center" wrapText="1"/>
    </xf>
    <xf numFmtId="49" fontId="2" fillId="2" borderId="40" xfId="0" applyNumberFormat="1" applyFont="1" applyFill="1" applyBorder="1" applyAlignment="1">
      <alignment horizontal="center" vertical="center" wrapText="1"/>
    </xf>
    <xf numFmtId="0" fontId="18" fillId="10" borderId="34" xfId="0" applyFont="1" applyFill="1" applyBorder="1" applyAlignment="1">
      <alignment horizontal="center" vertical="center" wrapText="1"/>
    </xf>
    <xf numFmtId="0" fontId="18" fillId="10" borderId="47" xfId="0" applyFont="1" applyFill="1" applyBorder="1" applyAlignment="1">
      <alignment horizontal="center" vertical="center" wrapText="1"/>
    </xf>
    <xf numFmtId="0" fontId="18" fillId="10" borderId="35" xfId="0" applyFont="1" applyFill="1" applyBorder="1" applyAlignment="1">
      <alignment horizontal="center" vertical="center" wrapText="1"/>
    </xf>
    <xf numFmtId="49" fontId="5" fillId="4" borderId="52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59" xfId="0" applyNumberFormat="1" applyFill="1" applyBorder="1" applyAlignment="1">
      <alignment horizontal="center" vertical="center" wrapText="1"/>
    </xf>
    <xf numFmtId="0" fontId="0" fillId="4" borderId="60" xfId="0" applyNumberFormat="1" applyFill="1" applyBorder="1" applyAlignment="1">
      <alignment horizontal="center" vertical="center" wrapText="1"/>
    </xf>
    <xf numFmtId="0" fontId="0" fillId="4" borderId="67" xfId="0" applyNumberFormat="1" applyFill="1" applyBorder="1" applyAlignment="1">
      <alignment horizontal="center" vertical="center" wrapText="1"/>
    </xf>
    <xf numFmtId="0" fontId="0" fillId="4" borderId="61" xfId="0" applyNumberFormat="1" applyFill="1" applyBorder="1" applyAlignment="1">
      <alignment horizontal="center" vertical="center" wrapText="1"/>
    </xf>
    <xf numFmtId="49" fontId="5" fillId="0" borderId="65" xfId="0" applyNumberFormat="1" applyFont="1" applyBorder="1" applyAlignment="1" applyProtection="1">
      <alignment horizontal="center" vertical="center" wrapText="1"/>
      <protection locked="0"/>
    </xf>
    <xf numFmtId="49" fontId="5" fillId="0" borderId="63" xfId="0" applyNumberFormat="1" applyFont="1" applyBorder="1" applyAlignment="1" applyProtection="1">
      <alignment horizontal="center" vertical="center" wrapText="1"/>
      <protection locked="0"/>
    </xf>
    <xf numFmtId="49" fontId="5" fillId="0" borderId="66" xfId="0" applyNumberFormat="1" applyFont="1" applyBorder="1" applyAlignment="1" applyProtection="1">
      <alignment horizontal="center" vertical="center" wrapText="1"/>
      <protection locked="0"/>
    </xf>
    <xf numFmtId="49" fontId="5" fillId="0" borderId="62" xfId="0" applyNumberFormat="1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center" vertical="center"/>
    </xf>
  </cellXfs>
  <cellStyles count="1">
    <cellStyle name="Normal" xfId="0" builtinId="0"/>
  </cellStyles>
  <dxfs count="12"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006100"/>
      </font>
      <fill>
        <patternFill>
          <bgColor rgb="FFC6EF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F1BFF"/>
      <rgbColor rgb="FFBDC0BF"/>
      <rgbColor rgb="FFA5A5A5"/>
      <rgbColor rgb="FF020201"/>
      <rgbColor rgb="FF0432FF"/>
      <rgbColor rgb="FFFEFE9F"/>
      <rgbColor rgb="FF3F3F3F"/>
      <rgbColor rgb="00000000"/>
      <rgbColor rgb="E5FF9781"/>
      <rgbColor rgb="FFDBDBDB"/>
      <rgbColor rgb="FFA6A6A6"/>
      <rgbColor rgb="FFFCF305"/>
      <rgbColor rgb="FFFDFDC7"/>
      <rgbColor rgb="FFD7FDD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375478</xdr:colOff>
      <xdr:row>29</xdr:row>
      <xdr:rowOff>55800</xdr:rowOff>
    </xdr:from>
    <xdr:to>
      <xdr:col>18</xdr:col>
      <xdr:colOff>187738</xdr:colOff>
      <xdr:row>40</xdr:row>
      <xdr:rowOff>118166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9B4B62A-7EB7-2781-FE5D-CE955603D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5304" y="7488061"/>
          <a:ext cx="3611217" cy="3022018"/>
        </a:xfrm>
        <a:prstGeom prst="rect">
          <a:avLst/>
        </a:prstGeom>
      </xdr:spPr>
    </xdr:pic>
    <xdr:clientData/>
  </xdr:twoCellAnchor>
  <xdr:twoCellAnchor editAs="oneCell">
    <xdr:from>
      <xdr:col>17</xdr:col>
      <xdr:colOff>254001</xdr:colOff>
      <xdr:row>37</xdr:row>
      <xdr:rowOff>50800</xdr:rowOff>
    </xdr:from>
    <xdr:to>
      <xdr:col>19</xdr:col>
      <xdr:colOff>177801</xdr:colOff>
      <xdr:row>39</xdr:row>
      <xdr:rowOff>232996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70F6097-A6F1-3E48-9C11-F571DFF5D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95468" y="9652000"/>
          <a:ext cx="685800" cy="690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X40"/>
  <sheetViews>
    <sheetView showGridLines="0" zoomScale="87" zoomScaleNormal="75" workbookViewId="0">
      <pane xSplit="1" ySplit="4" topLeftCell="B5" activePane="bottomRight" state="frozen"/>
      <selection pane="topRight"/>
      <selection pane="bottomLeft"/>
      <selection pane="bottomRight" sqref="A1:R1"/>
    </sheetView>
  </sheetViews>
  <sheetFormatPr baseColWidth="10" defaultColWidth="16.33203125" defaultRowHeight="20" customHeight="1"/>
  <cols>
    <col min="1" max="1" width="10.33203125" style="1" customWidth="1"/>
    <col min="2" max="2" width="35.33203125" style="1" customWidth="1"/>
    <col min="3" max="3" width="8" style="1" bestFit="1" customWidth="1"/>
    <col min="4" max="4" width="7.33203125" bestFit="1" customWidth="1"/>
    <col min="5" max="7" width="7.6640625" style="1" bestFit="1" customWidth="1"/>
    <col min="8" max="8" width="2" style="1" customWidth="1"/>
    <col min="9" max="10" width="5.5" style="1" bestFit="1" customWidth="1"/>
    <col min="11" max="11" width="4.5" style="1" bestFit="1" customWidth="1"/>
    <col min="12" max="12" width="5" style="1" bestFit="1" customWidth="1"/>
    <col min="13" max="13" width="5.5" style="1" bestFit="1" customWidth="1"/>
    <col min="14" max="14" width="4.1640625" style="1" bestFit="1" customWidth="1"/>
    <col min="15" max="15" width="5" style="1" bestFit="1" customWidth="1"/>
    <col min="16" max="16" width="5.5" style="1" bestFit="1" customWidth="1"/>
    <col min="17" max="17" width="4.1640625" style="1" bestFit="1" customWidth="1"/>
    <col min="18" max="18" width="4.83203125" style="18" customWidth="1"/>
    <col min="19" max="19" width="5" style="18" bestFit="1" customWidth="1"/>
    <col min="20" max="206" width="16.33203125" style="18"/>
    <col min="207" max="16384" width="16.33203125" style="1"/>
  </cols>
  <sheetData>
    <row r="1" spans="1:20" ht="27.75" customHeight="1" thickBo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20" ht="27.75" customHeight="1" thickBot="1">
      <c r="A2" s="140" t="s">
        <v>4</v>
      </c>
      <c r="B2" s="143" t="s">
        <v>25</v>
      </c>
      <c r="C2" s="134" t="s">
        <v>24</v>
      </c>
      <c r="D2" s="135"/>
      <c r="E2" s="128" t="s">
        <v>20</v>
      </c>
      <c r="F2" s="129"/>
      <c r="G2" s="130"/>
      <c r="H2" s="39"/>
      <c r="I2" s="117" t="s">
        <v>26</v>
      </c>
      <c r="J2" s="118"/>
      <c r="K2" s="118"/>
      <c r="L2" s="119"/>
      <c r="M2" s="117" t="s">
        <v>28</v>
      </c>
      <c r="N2" s="118"/>
      <c r="O2" s="119"/>
      <c r="P2" s="117" t="s">
        <v>27</v>
      </c>
      <c r="Q2" s="118"/>
      <c r="R2" s="118"/>
      <c r="S2" s="119"/>
    </row>
    <row r="3" spans="1:20" ht="32.75" customHeight="1" thickBot="1">
      <c r="A3" s="141"/>
      <c r="B3" s="144"/>
      <c r="C3" s="136"/>
      <c r="D3" s="137"/>
      <c r="E3" s="131"/>
      <c r="F3" s="132"/>
      <c r="G3" s="133"/>
      <c r="H3" s="39"/>
      <c r="I3" s="25" t="s">
        <v>1</v>
      </c>
      <c r="J3" s="19" t="s">
        <v>1</v>
      </c>
      <c r="K3" s="20" t="s">
        <v>2</v>
      </c>
      <c r="L3" s="26" t="s">
        <v>3</v>
      </c>
      <c r="M3" s="120"/>
      <c r="N3" s="121"/>
      <c r="O3" s="122"/>
      <c r="P3" s="120"/>
      <c r="Q3" s="121"/>
      <c r="R3" s="121"/>
      <c r="S3" s="122"/>
    </row>
    <row r="4" spans="1:20" ht="19.75" customHeight="1" thickBot="1">
      <c r="A4" s="142"/>
      <c r="B4" s="145"/>
      <c r="C4" s="138"/>
      <c r="D4" s="139"/>
      <c r="E4" s="23" t="s">
        <v>1</v>
      </c>
      <c r="F4" s="22" t="s">
        <v>2</v>
      </c>
      <c r="G4" s="24" t="s">
        <v>3</v>
      </c>
      <c r="H4" s="40"/>
      <c r="I4" s="27" t="s">
        <v>5</v>
      </c>
      <c r="J4" s="21" t="s">
        <v>6</v>
      </c>
      <c r="K4" s="21" t="s">
        <v>6</v>
      </c>
      <c r="L4" s="28" t="s">
        <v>6</v>
      </c>
      <c r="M4" s="49" t="s">
        <v>1</v>
      </c>
      <c r="N4" s="50" t="s">
        <v>2</v>
      </c>
      <c r="O4" s="51" t="s">
        <v>3</v>
      </c>
      <c r="P4" s="25" t="s">
        <v>1</v>
      </c>
      <c r="Q4" s="84" t="s">
        <v>2</v>
      </c>
      <c r="R4" s="63" t="s">
        <v>2</v>
      </c>
      <c r="S4" s="51" t="s">
        <v>3</v>
      </c>
    </row>
    <row r="5" spans="1:20" ht="19.75" customHeight="1">
      <c r="A5" s="78" t="s">
        <v>36</v>
      </c>
      <c r="B5" s="79" t="s">
        <v>7</v>
      </c>
      <c r="C5" s="146" t="s">
        <v>32</v>
      </c>
      <c r="D5" s="147"/>
      <c r="E5" s="75">
        <v>45</v>
      </c>
      <c r="F5" s="76">
        <v>30</v>
      </c>
      <c r="G5" s="77">
        <v>25</v>
      </c>
      <c r="H5" s="40"/>
      <c r="I5" s="29">
        <f>IFERROR(VLOOKUP($C5,Règlement!$A$4:$F$7,3,FALSE)," ")</f>
        <v>10</v>
      </c>
      <c r="J5" s="17">
        <f>IFERROR(VLOOKUP($C5,Règlement!$A$4:$F$7,4,FALSE)," ")</f>
        <v>45</v>
      </c>
      <c r="K5" s="17">
        <f>IFERROR(VLOOKUP($C5,Règlement!$A$4:$F$7,5,FALSE)," ")</f>
        <v>30</v>
      </c>
      <c r="L5" s="86">
        <f>IFERROR(VLOOKUP($C5,Règlement!$A$4:$F$7,6,FALSE)," ")</f>
        <v>25</v>
      </c>
      <c r="M5" s="61" t="b">
        <f>IF(C5=0," ",IF(E5=0," ",AND(E5&gt;=I5,E5&lt;=J5)))</f>
        <v>1</v>
      </c>
      <c r="N5" s="62" t="b">
        <f>IF(C5=0," ",IF(F5=0," ",AND(F5&gt;=5,F5&lt;=K5)))</f>
        <v>1</v>
      </c>
      <c r="O5" s="89" t="b">
        <f>IF(G5=0," ",AND(G5&gt;=5,G5&lt;=L5))</f>
        <v>1</v>
      </c>
      <c r="P5" s="148" t="str">
        <f>IF(E5=0," ",IF(AND((E5&gt;=F5),(E5-F5&lt;=15)),"ok","faux"))</f>
        <v>ok</v>
      </c>
      <c r="Q5" s="149"/>
      <c r="R5" s="150" t="str">
        <f>IF(F5=0," ",IF(AND((F5&gt;=G5),(F5-G5&lt;=15),G5&gt;=5),"ok","faux"))</f>
        <v>ok</v>
      </c>
      <c r="S5" s="151"/>
    </row>
    <row r="6" spans="1:20" ht="20.75" customHeight="1">
      <c r="A6" s="36">
        <v>1</v>
      </c>
      <c r="B6" s="80"/>
      <c r="C6" s="152"/>
      <c r="D6" s="153"/>
      <c r="E6" s="74"/>
      <c r="F6" s="67"/>
      <c r="G6" s="68"/>
      <c r="H6" s="41"/>
      <c r="I6" s="29" t="str">
        <f>IFERROR(VLOOKUP($C6,Règlement!$A$4:$F$7,3,FALSE)," ")</f>
        <v xml:space="preserve"> </v>
      </c>
      <c r="J6" s="17" t="str">
        <f>IFERROR(VLOOKUP($C6,Règlement!$A$4:$F$7,4,FALSE)," ")</f>
        <v xml:space="preserve"> </v>
      </c>
      <c r="K6" s="17" t="str">
        <f>IFERROR(VLOOKUP($C6,Règlement!$A$4:$F$7,5,FALSE)," ")</f>
        <v xml:space="preserve"> </v>
      </c>
      <c r="L6" s="86" t="str">
        <f>IFERROR(VLOOKUP($C6,Règlement!$A$4:$F$7,6,FALSE)," ")</f>
        <v xml:space="preserve"> </v>
      </c>
      <c r="M6" s="61" t="str">
        <f>IF(C6=0," ",IF(E6=0," ",AND(E6&gt;=I6,E6&lt;=J6)))</f>
        <v xml:space="preserve"> </v>
      </c>
      <c r="N6" s="62" t="str">
        <f>IF(C6=0," ",IF(F6=0," ",AND(F6&gt;=5,F6&lt;=K6)))</f>
        <v xml:space="preserve"> </v>
      </c>
      <c r="O6" s="89" t="str">
        <f>IF(G6=0," ",AND(G6&gt;=5,G6&lt;=L6))</f>
        <v xml:space="preserve"> </v>
      </c>
      <c r="P6" s="113" t="str">
        <f t="shared" ref="P6:P29" si="0">IF(E6=0," ",IF(AND((E6&gt;=F6),(E6-F6&lt;=15)),"ok","faux"))</f>
        <v xml:space="preserve"> </v>
      </c>
      <c r="Q6" s="114"/>
      <c r="R6" s="109" t="str">
        <f>IF(F6=0," ",IF(AND((F6&gt;=G6),(F6-G6&lt;=15),G6&gt;=5),"ok","faux"))</f>
        <v xml:space="preserve"> </v>
      </c>
      <c r="S6" s="110"/>
      <c r="T6" s="1"/>
    </row>
    <row r="7" spans="1:20" ht="20.75" customHeight="1">
      <c r="A7" s="37">
        <v>2</v>
      </c>
      <c r="B7" s="81"/>
      <c r="C7" s="154"/>
      <c r="D7" s="155"/>
      <c r="E7" s="66"/>
      <c r="F7" s="69"/>
      <c r="G7" s="70"/>
      <c r="H7" s="41"/>
      <c r="I7" s="30" t="str">
        <f>IFERROR(VLOOKUP($C7,Règlement!$A$4:$F$7,3,FALSE)," ")</f>
        <v xml:space="preserve"> </v>
      </c>
      <c r="J7" s="16" t="str">
        <f>IFERROR(VLOOKUP($C7,Règlement!$A$4:$F$7,4,FALSE)," ")</f>
        <v xml:space="preserve"> </v>
      </c>
      <c r="K7" s="16" t="str">
        <f>IFERROR(VLOOKUP($C7,Règlement!$A$4:$F$7,5,FALSE)," ")</f>
        <v xml:space="preserve"> </v>
      </c>
      <c r="L7" s="87" t="str">
        <f>IFERROR(VLOOKUP($C7,Règlement!$A$4:$F$7,6,FALSE)," ")</f>
        <v xml:space="preserve"> </v>
      </c>
      <c r="M7" s="58" t="str">
        <f t="shared" ref="M7:M25" si="1">IF(C7=0," ",IF(E7=0," ",AND(E7&gt;=I7,E7&lt;=J7)))</f>
        <v xml:space="preserve"> </v>
      </c>
      <c r="N7" s="57" t="str">
        <f t="shared" ref="N7:N25" si="2">IF(C7=0," ",IF(F7=0," ",AND(F7&gt;=5,F7&lt;=K7)))</f>
        <v xml:space="preserve"> </v>
      </c>
      <c r="O7" s="90" t="str">
        <f t="shared" ref="O7:O25" si="3">IF(G7=0," ",AND(G7&gt;=5,G7&lt;=L7))</f>
        <v xml:space="preserve"> </v>
      </c>
      <c r="P7" s="113" t="str">
        <f t="shared" si="0"/>
        <v xml:space="preserve"> </v>
      </c>
      <c r="Q7" s="114"/>
      <c r="R7" s="109" t="str">
        <f t="shared" ref="R7:R29" si="4">IF(F7=0," ",IF(AND((F7&gt;=G7),(F7-G7&lt;=15),G7&gt;=5),"ok","faux"))</f>
        <v xml:space="preserve"> </v>
      </c>
      <c r="S7" s="110"/>
    </row>
    <row r="8" spans="1:20" ht="20.75" customHeight="1">
      <c r="A8" s="37">
        <v>3</v>
      </c>
      <c r="B8" s="81"/>
      <c r="C8" s="154"/>
      <c r="D8" s="155"/>
      <c r="E8" s="66"/>
      <c r="F8" s="69"/>
      <c r="G8" s="70"/>
      <c r="H8" s="41"/>
      <c r="I8" s="30" t="str">
        <f>IFERROR(VLOOKUP($C8,Règlement!$A$4:$F$7,3,FALSE)," ")</f>
        <v xml:space="preserve"> </v>
      </c>
      <c r="J8" s="16" t="str">
        <f>IFERROR(VLOOKUP($C8,Règlement!$A$4:$F$7,4,FALSE)," ")</f>
        <v xml:space="preserve"> </v>
      </c>
      <c r="K8" s="16" t="str">
        <f>IFERROR(VLOOKUP($C8,Règlement!$A$4:$F$7,5,FALSE)," ")</f>
        <v xml:space="preserve"> </v>
      </c>
      <c r="L8" s="87" t="str">
        <f>IFERROR(VLOOKUP($C8,Règlement!$A$4:$F$7,6,FALSE)," ")</f>
        <v xml:space="preserve"> </v>
      </c>
      <c r="M8" s="58" t="str">
        <f t="shared" si="1"/>
        <v xml:space="preserve"> </v>
      </c>
      <c r="N8" s="57" t="str">
        <f t="shared" si="2"/>
        <v xml:space="preserve"> </v>
      </c>
      <c r="O8" s="90" t="str">
        <f t="shared" si="3"/>
        <v xml:space="preserve"> </v>
      </c>
      <c r="P8" s="113" t="str">
        <f t="shared" si="0"/>
        <v xml:space="preserve"> </v>
      </c>
      <c r="Q8" s="114"/>
      <c r="R8" s="109" t="str">
        <f t="shared" si="4"/>
        <v xml:space="preserve"> </v>
      </c>
      <c r="S8" s="110"/>
    </row>
    <row r="9" spans="1:20" ht="20.75" customHeight="1">
      <c r="A9" s="37">
        <v>4</v>
      </c>
      <c r="B9" s="81"/>
      <c r="C9" s="126"/>
      <c r="D9" s="127"/>
      <c r="E9" s="66"/>
      <c r="F9" s="69"/>
      <c r="G9" s="70"/>
      <c r="H9" s="41"/>
      <c r="I9" s="30" t="str">
        <f>IFERROR(VLOOKUP($C9,Règlement!$A$4:$F$7,3,FALSE)," ")</f>
        <v xml:space="preserve"> </v>
      </c>
      <c r="J9" s="16" t="str">
        <f>IFERROR(VLOOKUP($C9,Règlement!$A$4:$F$7,4,FALSE)," ")</f>
        <v xml:space="preserve"> </v>
      </c>
      <c r="K9" s="16" t="str">
        <f>IFERROR(VLOOKUP($C9,Règlement!$A$4:$F$7,5,FALSE)," ")</f>
        <v xml:space="preserve"> </v>
      </c>
      <c r="L9" s="87" t="str">
        <f>IFERROR(VLOOKUP($C9,Règlement!$A$4:$F$7,6,FALSE)," ")</f>
        <v xml:space="preserve"> </v>
      </c>
      <c r="M9" s="58" t="str">
        <f t="shared" si="1"/>
        <v xml:space="preserve"> </v>
      </c>
      <c r="N9" s="57" t="str">
        <f t="shared" si="2"/>
        <v xml:space="preserve"> </v>
      </c>
      <c r="O9" s="90" t="str">
        <f t="shared" si="3"/>
        <v xml:space="preserve"> </v>
      </c>
      <c r="P9" s="113" t="str">
        <f t="shared" si="0"/>
        <v xml:space="preserve"> </v>
      </c>
      <c r="Q9" s="114"/>
      <c r="R9" s="109" t="str">
        <f t="shared" si="4"/>
        <v xml:space="preserve"> </v>
      </c>
      <c r="S9" s="110"/>
    </row>
    <row r="10" spans="1:20" ht="20.75" customHeight="1">
      <c r="A10" s="37">
        <v>5</v>
      </c>
      <c r="B10" s="81"/>
      <c r="C10" s="126"/>
      <c r="D10" s="127"/>
      <c r="E10" s="66"/>
      <c r="F10" s="69"/>
      <c r="G10" s="70"/>
      <c r="H10" s="41"/>
      <c r="I10" s="30" t="str">
        <f>IFERROR(VLOOKUP($C10,Règlement!$A$4:$F$7,3,FALSE)," ")</f>
        <v xml:space="preserve"> </v>
      </c>
      <c r="J10" s="16" t="str">
        <f>IFERROR(VLOOKUP($C10,Règlement!$A$4:$F$7,4,FALSE)," ")</f>
        <v xml:space="preserve"> </v>
      </c>
      <c r="K10" s="16" t="str">
        <f>IFERROR(VLOOKUP($C10,Règlement!$A$4:$F$7,5,FALSE)," ")</f>
        <v xml:space="preserve"> </v>
      </c>
      <c r="L10" s="87" t="str">
        <f>IFERROR(VLOOKUP($C10,Règlement!$A$4:$F$7,6,FALSE)," ")</f>
        <v xml:space="preserve"> </v>
      </c>
      <c r="M10" s="58" t="str">
        <f t="shared" si="1"/>
        <v xml:space="preserve"> </v>
      </c>
      <c r="N10" s="57" t="str">
        <f t="shared" si="2"/>
        <v xml:space="preserve"> </v>
      </c>
      <c r="O10" s="90" t="str">
        <f t="shared" si="3"/>
        <v xml:space="preserve"> </v>
      </c>
      <c r="P10" s="113" t="str">
        <f t="shared" si="0"/>
        <v xml:space="preserve"> </v>
      </c>
      <c r="Q10" s="114"/>
      <c r="R10" s="109" t="str">
        <f t="shared" si="4"/>
        <v xml:space="preserve"> </v>
      </c>
      <c r="S10" s="110"/>
    </row>
    <row r="11" spans="1:20" ht="20.75" customHeight="1">
      <c r="A11" s="37">
        <v>6</v>
      </c>
      <c r="B11" s="81"/>
      <c r="C11" s="126"/>
      <c r="D11" s="127"/>
      <c r="E11" s="66"/>
      <c r="F11" s="69"/>
      <c r="G11" s="70"/>
      <c r="H11" s="41"/>
      <c r="I11" s="30" t="str">
        <f>IFERROR(VLOOKUP($C11,Règlement!$A$4:$F$7,3,FALSE)," ")</f>
        <v xml:space="preserve"> </v>
      </c>
      <c r="J11" s="16" t="str">
        <f>IFERROR(VLOOKUP($C11,Règlement!$A$4:$F$7,4,FALSE)," ")</f>
        <v xml:space="preserve"> </v>
      </c>
      <c r="K11" s="16" t="str">
        <f>IFERROR(VLOOKUP($C11,Règlement!$A$4:$F$7,5,FALSE)," ")</f>
        <v xml:space="preserve"> </v>
      </c>
      <c r="L11" s="87" t="str">
        <f>IFERROR(VLOOKUP($C11,Règlement!$A$4:$F$7,6,FALSE)," ")</f>
        <v xml:space="preserve"> </v>
      </c>
      <c r="M11" s="58" t="str">
        <f t="shared" si="1"/>
        <v xml:space="preserve"> </v>
      </c>
      <c r="N11" s="57" t="str">
        <f t="shared" si="2"/>
        <v xml:space="preserve"> </v>
      </c>
      <c r="O11" s="90" t="str">
        <f t="shared" si="3"/>
        <v xml:space="preserve"> </v>
      </c>
      <c r="P11" s="113" t="str">
        <f t="shared" si="0"/>
        <v xml:space="preserve"> </v>
      </c>
      <c r="Q11" s="114"/>
      <c r="R11" s="109" t="str">
        <f t="shared" si="4"/>
        <v xml:space="preserve"> </v>
      </c>
      <c r="S11" s="110"/>
    </row>
    <row r="12" spans="1:20" ht="20.75" customHeight="1">
      <c r="A12" s="37">
        <v>7</v>
      </c>
      <c r="B12" s="81"/>
      <c r="C12" s="126"/>
      <c r="D12" s="127"/>
      <c r="E12" s="66"/>
      <c r="F12" s="69"/>
      <c r="G12" s="70"/>
      <c r="H12" s="41"/>
      <c r="I12" s="30" t="str">
        <f>IFERROR(VLOOKUP($C12,Règlement!$A$4:$F$7,3,FALSE)," ")</f>
        <v xml:space="preserve"> </v>
      </c>
      <c r="J12" s="16" t="str">
        <f>IFERROR(VLOOKUP($C12,Règlement!$A$4:$F$7,4,FALSE)," ")</f>
        <v xml:space="preserve"> </v>
      </c>
      <c r="K12" s="16" t="str">
        <f>IFERROR(VLOOKUP($C12,Règlement!$A$4:$F$7,5,FALSE)," ")</f>
        <v xml:space="preserve"> </v>
      </c>
      <c r="L12" s="87" t="str">
        <f>IFERROR(VLOOKUP($C12,Règlement!$A$4:$F$7,6,FALSE)," ")</f>
        <v xml:space="preserve"> </v>
      </c>
      <c r="M12" s="58" t="str">
        <f t="shared" si="1"/>
        <v xml:space="preserve"> </v>
      </c>
      <c r="N12" s="57" t="str">
        <f t="shared" si="2"/>
        <v xml:space="preserve"> </v>
      </c>
      <c r="O12" s="90" t="str">
        <f t="shared" si="3"/>
        <v xml:space="preserve"> </v>
      </c>
      <c r="P12" s="113" t="str">
        <f t="shared" si="0"/>
        <v xml:space="preserve"> </v>
      </c>
      <c r="Q12" s="114"/>
      <c r="R12" s="109" t="str">
        <f t="shared" si="4"/>
        <v xml:space="preserve"> </v>
      </c>
      <c r="S12" s="110"/>
    </row>
    <row r="13" spans="1:20" ht="20.75" customHeight="1">
      <c r="A13" s="37">
        <v>8</v>
      </c>
      <c r="B13" s="81"/>
      <c r="C13" s="126"/>
      <c r="D13" s="127"/>
      <c r="E13" s="66"/>
      <c r="F13" s="69"/>
      <c r="G13" s="70"/>
      <c r="H13" s="41"/>
      <c r="I13" s="30" t="str">
        <f>IFERROR(VLOOKUP($C13,Règlement!$A$4:$F$7,3,FALSE)," ")</f>
        <v xml:space="preserve"> </v>
      </c>
      <c r="J13" s="16" t="str">
        <f>IFERROR(VLOOKUP($C13,Règlement!$A$4:$F$7,4,FALSE)," ")</f>
        <v xml:space="preserve"> </v>
      </c>
      <c r="K13" s="16" t="str">
        <f>IFERROR(VLOOKUP($C13,Règlement!$A$4:$F$7,5,FALSE)," ")</f>
        <v xml:space="preserve"> </v>
      </c>
      <c r="L13" s="87" t="str">
        <f>IFERROR(VLOOKUP($C13,Règlement!$A$4:$F$7,6,FALSE)," ")</f>
        <v xml:space="preserve"> </v>
      </c>
      <c r="M13" s="58" t="str">
        <f t="shared" si="1"/>
        <v xml:space="preserve"> </v>
      </c>
      <c r="N13" s="57" t="str">
        <f t="shared" si="2"/>
        <v xml:space="preserve"> </v>
      </c>
      <c r="O13" s="90" t="str">
        <f t="shared" si="3"/>
        <v xml:space="preserve"> </v>
      </c>
      <c r="P13" s="113" t="str">
        <f t="shared" si="0"/>
        <v xml:space="preserve"> </v>
      </c>
      <c r="Q13" s="114"/>
      <c r="R13" s="109" t="str">
        <f t="shared" si="4"/>
        <v xml:space="preserve"> </v>
      </c>
      <c r="S13" s="110"/>
    </row>
    <row r="14" spans="1:20" ht="20.75" customHeight="1">
      <c r="A14" s="37">
        <v>9</v>
      </c>
      <c r="B14" s="81"/>
      <c r="C14" s="126"/>
      <c r="D14" s="127"/>
      <c r="E14" s="66"/>
      <c r="F14" s="69"/>
      <c r="G14" s="70"/>
      <c r="H14" s="41"/>
      <c r="I14" s="30" t="str">
        <f>IFERROR(VLOOKUP($C14,Règlement!$A$4:$F$7,3,FALSE)," ")</f>
        <v xml:space="preserve"> </v>
      </c>
      <c r="J14" s="16" t="str">
        <f>IFERROR(VLOOKUP($C14,Règlement!$A$4:$F$7,4,FALSE)," ")</f>
        <v xml:space="preserve"> </v>
      </c>
      <c r="K14" s="16" t="str">
        <f>IFERROR(VLOOKUP($C14,Règlement!$A$4:$F$7,5,FALSE)," ")</f>
        <v xml:space="preserve"> </v>
      </c>
      <c r="L14" s="87" t="str">
        <f>IFERROR(VLOOKUP($C14,Règlement!$A$4:$F$7,6,FALSE)," ")</f>
        <v xml:space="preserve"> </v>
      </c>
      <c r="M14" s="58" t="str">
        <f t="shared" si="1"/>
        <v xml:space="preserve"> </v>
      </c>
      <c r="N14" s="57" t="str">
        <f t="shared" si="2"/>
        <v xml:space="preserve"> </v>
      </c>
      <c r="O14" s="90" t="str">
        <f t="shared" si="3"/>
        <v xml:space="preserve"> </v>
      </c>
      <c r="P14" s="113" t="str">
        <f t="shared" si="0"/>
        <v xml:space="preserve"> </v>
      </c>
      <c r="Q14" s="114"/>
      <c r="R14" s="109" t="str">
        <f t="shared" si="4"/>
        <v xml:space="preserve"> </v>
      </c>
      <c r="S14" s="110"/>
    </row>
    <row r="15" spans="1:20" ht="20.75" customHeight="1">
      <c r="A15" s="37">
        <v>10</v>
      </c>
      <c r="B15" s="81"/>
      <c r="C15" s="126"/>
      <c r="D15" s="127"/>
      <c r="E15" s="66"/>
      <c r="F15" s="69"/>
      <c r="G15" s="70"/>
      <c r="H15" s="41"/>
      <c r="I15" s="30" t="str">
        <f>IFERROR(VLOOKUP($C15,Règlement!$A$4:$F$7,3,FALSE)," ")</f>
        <v xml:space="preserve"> </v>
      </c>
      <c r="J15" s="16" t="str">
        <f>IFERROR(VLOOKUP($C15,Règlement!$A$4:$F$7,4,FALSE)," ")</f>
        <v xml:space="preserve"> </v>
      </c>
      <c r="K15" s="16" t="str">
        <f>IFERROR(VLOOKUP($C15,Règlement!$A$4:$F$7,5,FALSE)," ")</f>
        <v xml:space="preserve"> </v>
      </c>
      <c r="L15" s="87" t="str">
        <f>IFERROR(VLOOKUP($C15,Règlement!$A$4:$F$7,6,FALSE)," ")</f>
        <v xml:space="preserve"> </v>
      </c>
      <c r="M15" s="58" t="str">
        <f t="shared" si="1"/>
        <v xml:space="preserve"> </v>
      </c>
      <c r="N15" s="57" t="str">
        <f t="shared" si="2"/>
        <v xml:space="preserve"> </v>
      </c>
      <c r="O15" s="90" t="str">
        <f t="shared" si="3"/>
        <v xml:space="preserve"> </v>
      </c>
      <c r="P15" s="113" t="str">
        <f t="shared" si="0"/>
        <v xml:space="preserve"> </v>
      </c>
      <c r="Q15" s="114"/>
      <c r="R15" s="109" t="str">
        <f t="shared" si="4"/>
        <v xml:space="preserve"> </v>
      </c>
      <c r="S15" s="110"/>
    </row>
    <row r="16" spans="1:20" ht="20.75" customHeight="1">
      <c r="A16" s="37">
        <v>11</v>
      </c>
      <c r="B16" s="81"/>
      <c r="C16" s="126"/>
      <c r="D16" s="127"/>
      <c r="E16" s="66"/>
      <c r="F16" s="69"/>
      <c r="G16" s="70"/>
      <c r="H16" s="41"/>
      <c r="I16" s="30" t="str">
        <f>IFERROR(VLOOKUP($C16,Règlement!$A$4:$F$7,3,FALSE)," ")</f>
        <v xml:space="preserve"> </v>
      </c>
      <c r="J16" s="16" t="str">
        <f>IFERROR(VLOOKUP($C16,Règlement!$A$4:$F$7,4,FALSE)," ")</f>
        <v xml:space="preserve"> </v>
      </c>
      <c r="K16" s="16" t="str">
        <f>IFERROR(VLOOKUP($C16,Règlement!$A$4:$F$7,5,FALSE)," ")</f>
        <v xml:space="preserve"> </v>
      </c>
      <c r="L16" s="87" t="str">
        <f>IFERROR(VLOOKUP($C16,Règlement!$A$4:$F$7,6,FALSE)," ")</f>
        <v xml:space="preserve"> </v>
      </c>
      <c r="M16" s="58" t="str">
        <f t="shared" si="1"/>
        <v xml:space="preserve"> </v>
      </c>
      <c r="N16" s="57" t="str">
        <f t="shared" si="2"/>
        <v xml:space="preserve"> </v>
      </c>
      <c r="O16" s="90" t="str">
        <f t="shared" si="3"/>
        <v xml:space="preserve"> </v>
      </c>
      <c r="P16" s="113" t="str">
        <f t="shared" si="0"/>
        <v xml:space="preserve"> </v>
      </c>
      <c r="Q16" s="114"/>
      <c r="R16" s="109" t="str">
        <f t="shared" si="4"/>
        <v xml:space="preserve"> </v>
      </c>
      <c r="S16" s="110"/>
    </row>
    <row r="17" spans="1:206" ht="20.75" customHeight="1">
      <c r="A17" s="37">
        <v>12</v>
      </c>
      <c r="B17" s="81"/>
      <c r="C17" s="126"/>
      <c r="D17" s="127"/>
      <c r="E17" s="66"/>
      <c r="F17" s="69"/>
      <c r="G17" s="70"/>
      <c r="H17" s="41"/>
      <c r="I17" s="30" t="str">
        <f>IFERROR(VLOOKUP($C17,Règlement!$A$4:$F$7,3,FALSE)," ")</f>
        <v xml:space="preserve"> </v>
      </c>
      <c r="J17" s="16" t="str">
        <f>IFERROR(VLOOKUP($C17,Règlement!$A$4:$F$7,4,FALSE)," ")</f>
        <v xml:space="preserve"> </v>
      </c>
      <c r="K17" s="16" t="str">
        <f>IFERROR(VLOOKUP($C17,Règlement!$A$4:$F$7,5,FALSE)," ")</f>
        <v xml:space="preserve"> </v>
      </c>
      <c r="L17" s="87" t="str">
        <f>IFERROR(VLOOKUP($C17,Règlement!$A$4:$F$7,6,FALSE)," ")</f>
        <v xml:space="preserve"> </v>
      </c>
      <c r="M17" s="58" t="str">
        <f t="shared" si="1"/>
        <v xml:space="preserve"> </v>
      </c>
      <c r="N17" s="57" t="str">
        <f t="shared" si="2"/>
        <v xml:space="preserve"> </v>
      </c>
      <c r="O17" s="90" t="str">
        <f t="shared" si="3"/>
        <v xml:space="preserve"> </v>
      </c>
      <c r="P17" s="113" t="str">
        <f t="shared" si="0"/>
        <v xml:space="preserve"> </v>
      </c>
      <c r="Q17" s="114"/>
      <c r="R17" s="109" t="str">
        <f t="shared" si="4"/>
        <v xml:space="preserve"> </v>
      </c>
      <c r="S17" s="110"/>
    </row>
    <row r="18" spans="1:206" ht="20.75" customHeight="1">
      <c r="A18" s="37">
        <v>13</v>
      </c>
      <c r="B18" s="81"/>
      <c r="C18" s="126"/>
      <c r="D18" s="127"/>
      <c r="E18" s="66"/>
      <c r="F18" s="69"/>
      <c r="G18" s="70"/>
      <c r="H18" s="41"/>
      <c r="I18" s="30" t="str">
        <f>IFERROR(VLOOKUP($C18,Règlement!$A$4:$F$7,3,FALSE)," ")</f>
        <v xml:space="preserve"> </v>
      </c>
      <c r="J18" s="16" t="str">
        <f>IFERROR(VLOOKUP($C18,Règlement!$A$4:$F$7,4,FALSE)," ")</f>
        <v xml:space="preserve"> </v>
      </c>
      <c r="K18" s="16" t="str">
        <f>IFERROR(VLOOKUP($C18,Règlement!$A$4:$F$7,5,FALSE)," ")</f>
        <v xml:space="preserve"> </v>
      </c>
      <c r="L18" s="87" t="str">
        <f>IFERROR(VLOOKUP($C18,Règlement!$A$4:$F$7,6,FALSE)," ")</f>
        <v xml:space="preserve"> </v>
      </c>
      <c r="M18" s="58" t="str">
        <f t="shared" si="1"/>
        <v xml:space="preserve"> </v>
      </c>
      <c r="N18" s="57" t="str">
        <f t="shared" si="2"/>
        <v xml:space="preserve"> </v>
      </c>
      <c r="O18" s="90" t="str">
        <f t="shared" si="3"/>
        <v xml:space="preserve"> </v>
      </c>
      <c r="P18" s="113" t="str">
        <f t="shared" si="0"/>
        <v xml:space="preserve"> </v>
      </c>
      <c r="Q18" s="114"/>
      <c r="R18" s="109" t="str">
        <f t="shared" si="4"/>
        <v xml:space="preserve"> </v>
      </c>
      <c r="S18" s="110"/>
    </row>
    <row r="19" spans="1:206" ht="20.75" customHeight="1">
      <c r="A19" s="37">
        <v>14</v>
      </c>
      <c r="B19" s="81"/>
      <c r="C19" s="126"/>
      <c r="D19" s="127"/>
      <c r="E19" s="66"/>
      <c r="F19" s="69"/>
      <c r="G19" s="70"/>
      <c r="H19" s="41"/>
      <c r="I19" s="30" t="str">
        <f>IFERROR(VLOOKUP($C19,Règlement!$A$4:$F$7,3,FALSE)," ")</f>
        <v xml:space="preserve"> </v>
      </c>
      <c r="J19" s="16" t="str">
        <f>IFERROR(VLOOKUP($C19,Règlement!$A$4:$F$7,4,FALSE)," ")</f>
        <v xml:space="preserve"> </v>
      </c>
      <c r="K19" s="16" t="str">
        <f>IFERROR(VLOOKUP($C19,Règlement!$A$4:$F$7,5,FALSE)," ")</f>
        <v xml:space="preserve"> </v>
      </c>
      <c r="L19" s="87" t="str">
        <f>IFERROR(VLOOKUP($C19,Règlement!$A$4:$F$7,6,FALSE)," ")</f>
        <v xml:space="preserve"> </v>
      </c>
      <c r="M19" s="58" t="str">
        <f t="shared" si="1"/>
        <v xml:space="preserve"> </v>
      </c>
      <c r="N19" s="57" t="str">
        <f t="shared" si="2"/>
        <v xml:space="preserve"> </v>
      </c>
      <c r="O19" s="90" t="str">
        <f t="shared" si="3"/>
        <v xml:space="preserve"> </v>
      </c>
      <c r="P19" s="113" t="str">
        <f t="shared" si="0"/>
        <v xml:space="preserve"> </v>
      </c>
      <c r="Q19" s="114"/>
      <c r="R19" s="109" t="str">
        <f t="shared" si="4"/>
        <v xml:space="preserve"> </v>
      </c>
      <c r="S19" s="110"/>
    </row>
    <row r="20" spans="1:206" ht="20.75" customHeight="1">
      <c r="A20" s="37">
        <v>15</v>
      </c>
      <c r="B20" s="81"/>
      <c r="C20" s="126"/>
      <c r="D20" s="127"/>
      <c r="E20" s="66"/>
      <c r="F20" s="69"/>
      <c r="G20" s="70"/>
      <c r="H20" s="41"/>
      <c r="I20" s="30" t="str">
        <f>IFERROR(VLOOKUP($C20,Règlement!$A$4:$F$7,3,FALSE)," ")</f>
        <v xml:space="preserve"> </v>
      </c>
      <c r="J20" s="16" t="str">
        <f>IFERROR(VLOOKUP($C20,Règlement!$A$4:$F$7,4,FALSE)," ")</f>
        <v xml:space="preserve"> </v>
      </c>
      <c r="K20" s="16" t="str">
        <f>IFERROR(VLOOKUP($C20,Règlement!$A$4:$F$7,5,FALSE)," ")</f>
        <v xml:space="preserve"> </v>
      </c>
      <c r="L20" s="87" t="str">
        <f>IFERROR(VLOOKUP($C20,Règlement!$A$4:$F$7,6,FALSE)," ")</f>
        <v xml:space="preserve"> </v>
      </c>
      <c r="M20" s="58" t="str">
        <f t="shared" si="1"/>
        <v xml:space="preserve"> </v>
      </c>
      <c r="N20" s="57" t="str">
        <f t="shared" si="2"/>
        <v xml:space="preserve"> </v>
      </c>
      <c r="O20" s="90" t="str">
        <f t="shared" si="3"/>
        <v xml:space="preserve"> </v>
      </c>
      <c r="P20" s="113" t="str">
        <f t="shared" si="0"/>
        <v xml:space="preserve"> </v>
      </c>
      <c r="Q20" s="114"/>
      <c r="R20" s="109" t="str">
        <f t="shared" si="4"/>
        <v xml:space="preserve"> </v>
      </c>
      <c r="S20" s="110"/>
    </row>
    <row r="21" spans="1:206" ht="20.75" customHeight="1">
      <c r="A21" s="37">
        <v>16</v>
      </c>
      <c r="B21" s="81"/>
      <c r="C21" s="126"/>
      <c r="D21" s="127"/>
      <c r="E21" s="66"/>
      <c r="F21" s="69"/>
      <c r="G21" s="70"/>
      <c r="H21" s="41"/>
      <c r="I21" s="30" t="str">
        <f>IFERROR(VLOOKUP($C21,Règlement!$A$4:$F$7,3,FALSE)," ")</f>
        <v xml:space="preserve"> </v>
      </c>
      <c r="J21" s="16" t="str">
        <f>IFERROR(VLOOKUP($C21,Règlement!$A$4:$F$7,4,FALSE)," ")</f>
        <v xml:space="preserve"> </v>
      </c>
      <c r="K21" s="16" t="str">
        <f>IFERROR(VLOOKUP($C21,Règlement!$A$4:$F$7,5,FALSE)," ")</f>
        <v xml:space="preserve"> </v>
      </c>
      <c r="L21" s="87" t="str">
        <f>IFERROR(VLOOKUP($C21,Règlement!$A$4:$F$7,6,FALSE)," ")</f>
        <v xml:space="preserve"> </v>
      </c>
      <c r="M21" s="58" t="str">
        <f t="shared" si="1"/>
        <v xml:space="preserve"> </v>
      </c>
      <c r="N21" s="57" t="str">
        <f t="shared" si="2"/>
        <v xml:space="preserve"> </v>
      </c>
      <c r="O21" s="90" t="str">
        <f t="shared" si="3"/>
        <v xml:space="preserve"> </v>
      </c>
      <c r="P21" s="113" t="str">
        <f t="shared" si="0"/>
        <v xml:space="preserve"> </v>
      </c>
      <c r="Q21" s="114"/>
      <c r="R21" s="109" t="str">
        <f t="shared" si="4"/>
        <v xml:space="preserve"> </v>
      </c>
      <c r="S21" s="110"/>
    </row>
    <row r="22" spans="1:206" ht="20.75" customHeight="1">
      <c r="A22" s="37">
        <v>17</v>
      </c>
      <c r="B22" s="81"/>
      <c r="C22" s="126"/>
      <c r="D22" s="127"/>
      <c r="E22" s="66"/>
      <c r="F22" s="69"/>
      <c r="G22" s="70"/>
      <c r="H22" s="41"/>
      <c r="I22" s="30" t="str">
        <f>IFERROR(VLOOKUP($C22,Règlement!$A$4:$F$7,3,FALSE)," ")</f>
        <v xml:space="preserve"> </v>
      </c>
      <c r="J22" s="16" t="str">
        <f>IFERROR(VLOOKUP($C22,Règlement!$A$4:$F$7,4,FALSE)," ")</f>
        <v xml:space="preserve"> </v>
      </c>
      <c r="K22" s="16" t="str">
        <f>IFERROR(VLOOKUP($C22,Règlement!$A$4:$F$7,5,FALSE)," ")</f>
        <v xml:space="preserve"> </v>
      </c>
      <c r="L22" s="87" t="str">
        <f>IFERROR(VLOOKUP($C22,Règlement!$A$4:$F$7,6,FALSE)," ")</f>
        <v xml:space="preserve"> </v>
      </c>
      <c r="M22" s="58" t="str">
        <f t="shared" si="1"/>
        <v xml:space="preserve"> </v>
      </c>
      <c r="N22" s="57" t="str">
        <f t="shared" si="2"/>
        <v xml:space="preserve"> </v>
      </c>
      <c r="O22" s="90" t="str">
        <f t="shared" si="3"/>
        <v xml:space="preserve"> </v>
      </c>
      <c r="P22" s="113" t="str">
        <f t="shared" si="0"/>
        <v xml:space="preserve"> </v>
      </c>
      <c r="Q22" s="114"/>
      <c r="R22" s="109" t="str">
        <f t="shared" si="4"/>
        <v xml:space="preserve"> </v>
      </c>
      <c r="S22" s="110"/>
    </row>
    <row r="23" spans="1:206" ht="20.75" customHeight="1">
      <c r="A23" s="37">
        <v>18</v>
      </c>
      <c r="B23" s="81"/>
      <c r="C23" s="126"/>
      <c r="D23" s="127"/>
      <c r="E23" s="66"/>
      <c r="F23" s="69"/>
      <c r="G23" s="70"/>
      <c r="H23" s="41"/>
      <c r="I23" s="30" t="str">
        <f>IFERROR(VLOOKUP($C23,Règlement!$A$4:$F$7,3,FALSE)," ")</f>
        <v xml:space="preserve"> </v>
      </c>
      <c r="J23" s="16" t="str">
        <f>IFERROR(VLOOKUP($C23,Règlement!$A$4:$F$7,4,FALSE)," ")</f>
        <v xml:space="preserve"> </v>
      </c>
      <c r="K23" s="16" t="str">
        <f>IFERROR(VLOOKUP($C23,Règlement!$A$4:$F$7,5,FALSE)," ")</f>
        <v xml:space="preserve"> </v>
      </c>
      <c r="L23" s="87" t="str">
        <f>IFERROR(VLOOKUP($C23,Règlement!$A$4:$F$7,6,FALSE)," ")</f>
        <v xml:space="preserve"> </v>
      </c>
      <c r="M23" s="58" t="str">
        <f t="shared" si="1"/>
        <v xml:space="preserve"> </v>
      </c>
      <c r="N23" s="57" t="str">
        <f t="shared" si="2"/>
        <v xml:space="preserve"> </v>
      </c>
      <c r="O23" s="90" t="str">
        <f t="shared" si="3"/>
        <v xml:space="preserve"> </v>
      </c>
      <c r="P23" s="113" t="str">
        <f t="shared" si="0"/>
        <v xml:space="preserve"> </v>
      </c>
      <c r="Q23" s="114"/>
      <c r="R23" s="109" t="str">
        <f t="shared" si="4"/>
        <v xml:space="preserve"> </v>
      </c>
      <c r="S23" s="110"/>
    </row>
    <row r="24" spans="1:206" ht="20.75" customHeight="1">
      <c r="A24" s="37">
        <v>19</v>
      </c>
      <c r="B24" s="81"/>
      <c r="C24" s="126"/>
      <c r="D24" s="127"/>
      <c r="E24" s="66"/>
      <c r="F24" s="69"/>
      <c r="G24" s="70"/>
      <c r="H24" s="41"/>
      <c r="I24" s="30" t="str">
        <f>IFERROR(VLOOKUP($C24,Règlement!$A$4:$F$7,3,FALSE)," ")</f>
        <v xml:space="preserve"> </v>
      </c>
      <c r="J24" s="16" t="str">
        <f>IFERROR(VLOOKUP($C24,Règlement!$A$4:$F$7,4,FALSE)," ")</f>
        <v xml:space="preserve"> </v>
      </c>
      <c r="K24" s="16" t="str">
        <f>IFERROR(VLOOKUP($C24,Règlement!$A$4:$F$7,5,FALSE)," ")</f>
        <v xml:space="preserve"> </v>
      </c>
      <c r="L24" s="87" t="str">
        <f>IFERROR(VLOOKUP($C24,Règlement!$A$4:$F$7,6,FALSE)," ")</f>
        <v xml:space="preserve"> </v>
      </c>
      <c r="M24" s="58" t="str">
        <f t="shared" si="1"/>
        <v xml:space="preserve"> </v>
      </c>
      <c r="N24" s="57" t="str">
        <f t="shared" si="2"/>
        <v xml:space="preserve"> </v>
      </c>
      <c r="O24" s="90" t="str">
        <f t="shared" si="3"/>
        <v xml:space="preserve"> </v>
      </c>
      <c r="P24" s="113" t="str">
        <f t="shared" si="0"/>
        <v xml:space="preserve"> </v>
      </c>
      <c r="Q24" s="114"/>
      <c r="R24" s="109" t="str">
        <f t="shared" si="4"/>
        <v xml:space="preserve"> </v>
      </c>
      <c r="S24" s="110"/>
    </row>
    <row r="25" spans="1:206" ht="20.75" customHeight="1">
      <c r="A25" s="37">
        <v>20</v>
      </c>
      <c r="B25" s="81"/>
      <c r="C25" s="126"/>
      <c r="D25" s="127"/>
      <c r="E25" s="66"/>
      <c r="F25" s="69"/>
      <c r="G25" s="70"/>
      <c r="H25" s="41"/>
      <c r="I25" s="30" t="str">
        <f>IFERROR(VLOOKUP($C25,Règlement!$A$4:$F$7,3,FALSE)," ")</f>
        <v xml:space="preserve"> </v>
      </c>
      <c r="J25" s="16" t="str">
        <f>IFERROR(VLOOKUP($C25,Règlement!$A$4:$F$7,4,FALSE)," ")</f>
        <v xml:space="preserve"> </v>
      </c>
      <c r="K25" s="16" t="str">
        <f>IFERROR(VLOOKUP($C25,Règlement!$A$4:$F$7,5,FALSE)," ")</f>
        <v xml:space="preserve"> </v>
      </c>
      <c r="L25" s="87" t="str">
        <f>IFERROR(VLOOKUP($C25,Règlement!$A$4:$F$7,6,FALSE)," ")</f>
        <v xml:space="preserve"> </v>
      </c>
      <c r="M25" s="58" t="str">
        <f t="shared" si="1"/>
        <v xml:space="preserve"> </v>
      </c>
      <c r="N25" s="57" t="str">
        <f t="shared" si="2"/>
        <v xml:space="preserve"> </v>
      </c>
      <c r="O25" s="90" t="str">
        <f t="shared" si="3"/>
        <v xml:space="preserve"> </v>
      </c>
      <c r="P25" s="113" t="str">
        <f t="shared" si="0"/>
        <v xml:space="preserve"> </v>
      </c>
      <c r="Q25" s="114"/>
      <c r="R25" s="109" t="str">
        <f t="shared" si="4"/>
        <v xml:space="preserve"> </v>
      </c>
      <c r="S25" s="110"/>
    </row>
    <row r="26" spans="1:206" ht="20.75" customHeight="1">
      <c r="A26" s="37">
        <v>21</v>
      </c>
      <c r="B26" s="81"/>
      <c r="C26" s="126"/>
      <c r="D26" s="127"/>
      <c r="E26" s="66"/>
      <c r="F26" s="69"/>
      <c r="G26" s="70"/>
      <c r="H26" s="41"/>
      <c r="I26" s="30" t="str">
        <f>IFERROR(VLOOKUP($C26,Règlement!$A$4:$F$7,3,FALSE)," ")</f>
        <v xml:space="preserve"> </v>
      </c>
      <c r="J26" s="16" t="str">
        <f>IFERROR(VLOOKUP($C26,Règlement!$A$4:$F$7,4,FALSE)," ")</f>
        <v xml:space="preserve"> </v>
      </c>
      <c r="K26" s="16" t="str">
        <f>IFERROR(VLOOKUP($C26,Règlement!$A$4:$F$7,5,FALSE)," ")</f>
        <v xml:space="preserve"> </v>
      </c>
      <c r="L26" s="87" t="str">
        <f>IFERROR(VLOOKUP($C26,Règlement!$A$4:$F$7,6,FALSE)," ")</f>
        <v xml:space="preserve"> </v>
      </c>
      <c r="M26" s="58" t="str">
        <f t="shared" ref="M26:M29" si="5">IF(C26=0," ",IF(E26=0," ",AND(E26&gt;=I26,E26&lt;=J26)))</f>
        <v xml:space="preserve"> </v>
      </c>
      <c r="N26" s="57" t="str">
        <f t="shared" ref="N26:N29" si="6">IF(C26=0," ",IF(F26=0," ",AND(F26&gt;=5,F26&lt;=K26)))</f>
        <v xml:space="preserve"> </v>
      </c>
      <c r="O26" s="90" t="str">
        <f t="shared" ref="O26:O29" si="7">IF(G26=0," ",AND(G26&gt;=5,G26&lt;=L26))</f>
        <v xml:space="preserve"> </v>
      </c>
      <c r="P26" s="113" t="str">
        <f t="shared" si="0"/>
        <v xml:space="preserve"> </v>
      </c>
      <c r="Q26" s="114"/>
      <c r="R26" s="109" t="str">
        <f t="shared" si="4"/>
        <v xml:space="preserve"> </v>
      </c>
      <c r="S26" s="110"/>
    </row>
    <row r="27" spans="1:206" ht="20.75" customHeight="1">
      <c r="A27" s="37">
        <v>22</v>
      </c>
      <c r="B27" s="81"/>
      <c r="C27" s="126"/>
      <c r="D27" s="127"/>
      <c r="E27" s="66"/>
      <c r="F27" s="69"/>
      <c r="G27" s="70"/>
      <c r="H27" s="41"/>
      <c r="I27" s="30" t="str">
        <f>IFERROR(VLOOKUP($C27,Règlement!$A$4:$F$7,3,FALSE)," ")</f>
        <v xml:space="preserve"> </v>
      </c>
      <c r="J27" s="16" t="str">
        <f>IFERROR(VLOOKUP($C27,Règlement!$A$4:$F$7,4,FALSE)," ")</f>
        <v xml:space="preserve"> </v>
      </c>
      <c r="K27" s="16" t="str">
        <f>IFERROR(VLOOKUP($C27,Règlement!$A$4:$F$7,5,FALSE)," ")</f>
        <v xml:space="preserve"> </v>
      </c>
      <c r="L27" s="87" t="str">
        <f>IFERROR(VLOOKUP($C27,Règlement!$A$4:$F$7,6,FALSE)," ")</f>
        <v xml:space="preserve"> </v>
      </c>
      <c r="M27" s="58" t="str">
        <f t="shared" si="5"/>
        <v xml:space="preserve"> </v>
      </c>
      <c r="N27" s="57" t="str">
        <f t="shared" si="6"/>
        <v xml:space="preserve"> </v>
      </c>
      <c r="O27" s="90" t="str">
        <f t="shared" si="7"/>
        <v xml:space="preserve"> </v>
      </c>
      <c r="P27" s="113" t="str">
        <f t="shared" si="0"/>
        <v xml:space="preserve"> </v>
      </c>
      <c r="Q27" s="114"/>
      <c r="R27" s="109" t="str">
        <f t="shared" si="4"/>
        <v xml:space="preserve"> </v>
      </c>
      <c r="S27" s="110"/>
    </row>
    <row r="28" spans="1:206" ht="20.75" customHeight="1">
      <c r="A28" s="37">
        <v>23</v>
      </c>
      <c r="B28" s="81"/>
      <c r="C28" s="126"/>
      <c r="D28" s="127"/>
      <c r="E28" s="66"/>
      <c r="F28" s="69"/>
      <c r="G28" s="70"/>
      <c r="H28" s="41"/>
      <c r="I28" s="30" t="str">
        <f>IFERROR(VLOOKUP($C28,Règlement!$A$4:$F$7,3,FALSE)," ")</f>
        <v xml:space="preserve"> </v>
      </c>
      <c r="J28" s="16" t="str">
        <f>IFERROR(VLOOKUP($C28,Règlement!$A$4:$F$7,4,FALSE)," ")</f>
        <v xml:space="preserve"> </v>
      </c>
      <c r="K28" s="16" t="str">
        <f>IFERROR(VLOOKUP($C28,Règlement!$A$4:$F$7,5,FALSE)," ")</f>
        <v xml:space="preserve"> </v>
      </c>
      <c r="L28" s="87" t="str">
        <f>IFERROR(VLOOKUP($C28,Règlement!$A$4:$F$7,6,FALSE)," ")</f>
        <v xml:space="preserve"> </v>
      </c>
      <c r="M28" s="58" t="str">
        <f t="shared" si="5"/>
        <v xml:space="preserve"> </v>
      </c>
      <c r="N28" s="57" t="str">
        <f t="shared" si="6"/>
        <v xml:space="preserve"> </v>
      </c>
      <c r="O28" s="90" t="str">
        <f t="shared" si="7"/>
        <v xml:space="preserve"> </v>
      </c>
      <c r="P28" s="113" t="str">
        <f t="shared" si="0"/>
        <v xml:space="preserve"> </v>
      </c>
      <c r="Q28" s="114"/>
      <c r="R28" s="109" t="str">
        <f t="shared" si="4"/>
        <v xml:space="preserve"> </v>
      </c>
      <c r="S28" s="110"/>
    </row>
    <row r="29" spans="1:206" ht="20.75" customHeight="1" thickBot="1">
      <c r="A29" s="82">
        <v>24</v>
      </c>
      <c r="B29" s="83"/>
      <c r="C29" s="123"/>
      <c r="D29" s="124"/>
      <c r="E29" s="71"/>
      <c r="F29" s="72"/>
      <c r="G29" s="73"/>
      <c r="H29" s="41"/>
      <c r="I29" s="31" t="str">
        <f>IFERROR(VLOOKUP($C29,Règlement!$A$4:$F$7,3,FALSE)," ")</f>
        <v xml:space="preserve"> </v>
      </c>
      <c r="J29" s="32" t="str">
        <f>IFERROR(VLOOKUP($C29,Règlement!$A$4:$F$7,4,FALSE)," ")</f>
        <v xml:space="preserve"> </v>
      </c>
      <c r="K29" s="32" t="str">
        <f>IFERROR(VLOOKUP($C29,Règlement!$A$4:$F$7,5,FALSE)," ")</f>
        <v xml:space="preserve"> </v>
      </c>
      <c r="L29" s="88" t="str">
        <f>IFERROR(VLOOKUP($C29,Règlement!$A$4:$F$7,6,FALSE)," ")</f>
        <v xml:space="preserve"> </v>
      </c>
      <c r="M29" s="59" t="str">
        <f t="shared" si="5"/>
        <v xml:space="preserve"> </v>
      </c>
      <c r="N29" s="60" t="str">
        <f t="shared" si="6"/>
        <v xml:space="preserve"> </v>
      </c>
      <c r="O29" s="91" t="str">
        <f t="shared" si="7"/>
        <v xml:space="preserve"> </v>
      </c>
      <c r="P29" s="115" t="str">
        <f t="shared" si="0"/>
        <v xml:space="preserve"> </v>
      </c>
      <c r="Q29" s="116"/>
      <c r="R29" s="111" t="str">
        <f t="shared" si="4"/>
        <v xml:space="preserve"> </v>
      </c>
      <c r="S29" s="112"/>
    </row>
    <row r="30" spans="1:206" ht="19.75" customHeight="1" thickBot="1">
      <c r="A30" s="43"/>
      <c r="B30" s="44"/>
      <c r="C30" s="43"/>
      <c r="E30" s="38"/>
      <c r="F30" s="38"/>
      <c r="G30" s="38"/>
      <c r="H30" s="42"/>
      <c r="I30" s="18"/>
      <c r="J30" s="18"/>
      <c r="K30" s="18"/>
      <c r="L30" s="18"/>
      <c r="M30" s="18"/>
      <c r="N30" s="18"/>
      <c r="O30" s="18"/>
      <c r="P30" s="18"/>
      <c r="Q30" s="18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</row>
    <row r="31" spans="1:206" ht="27" customHeight="1" thickBot="1">
      <c r="A31" s="43"/>
      <c r="B31" s="45" t="s">
        <v>21</v>
      </c>
      <c r="C31" s="46" t="s">
        <v>9</v>
      </c>
      <c r="D31" s="48" t="s">
        <v>10</v>
      </c>
      <c r="E31" s="49" t="s">
        <v>22</v>
      </c>
      <c r="F31" s="50" t="s">
        <v>22</v>
      </c>
      <c r="G31" s="51" t="s">
        <v>22</v>
      </c>
      <c r="I31" s="18"/>
      <c r="J31" s="18"/>
      <c r="K31" s="18"/>
      <c r="L31" s="18"/>
      <c r="M31" s="18"/>
      <c r="N31" s="18"/>
      <c r="O31" s="18"/>
      <c r="P31" s="18"/>
      <c r="Q31" s="18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</row>
    <row r="32" spans="1:206" ht="27.25" customHeight="1" thickBot="1">
      <c r="A32" s="95" t="str">
        <f>Règlement!A4</f>
        <v>Groupe 4</v>
      </c>
      <c r="B32" s="96">
        <f>Règlement!B4</f>
        <v>6</v>
      </c>
      <c r="C32" s="97">
        <f>COUNTIF($C6:$C29,A32)</f>
        <v>0</v>
      </c>
      <c r="D32" s="56" t="str">
        <f>IF(C32=B32,"ok","manque")</f>
        <v>manque</v>
      </c>
      <c r="E32" s="53" t="str">
        <f ca="1">IFERROR(AVERAGEIF(C6:D29,A32,E6:E29)," ")</f>
        <v xml:space="preserve"> </v>
      </c>
      <c r="F32" s="54" t="str">
        <f>IFERROR(AVERAGEIF(C6:C29,A32,F6:F29)," ")</f>
        <v xml:space="preserve"> </v>
      </c>
      <c r="G32" s="55" t="str">
        <f>IFERROR(AVERAGEIF(C6:C29,A32,G6:G29)," ")</f>
        <v xml:space="preserve"> </v>
      </c>
      <c r="I32" s="18"/>
      <c r="J32" s="18"/>
      <c r="K32" s="18"/>
      <c r="L32" s="18"/>
      <c r="M32" s="18"/>
      <c r="N32" s="18"/>
      <c r="O32" s="18"/>
      <c r="P32" s="18"/>
      <c r="Q32" s="18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</row>
    <row r="33" spans="1:206" ht="20.75" customHeight="1" thickBot="1">
      <c r="A33" s="98" t="str">
        <f>Règlement!A5</f>
        <v>Groupe 3</v>
      </c>
      <c r="B33" s="99">
        <f>Règlement!B5</f>
        <v>8</v>
      </c>
      <c r="C33" s="100">
        <f>COUNTIF($C7:$C30,A33)</f>
        <v>0</v>
      </c>
      <c r="D33" s="101" t="str">
        <f>IF(C33=B33,"ok","manque")</f>
        <v>manque</v>
      </c>
      <c r="E33" s="102" t="str">
        <f>IFERROR(AVERAGEIF($C6:$C29,A33,E6:E29)," ")</f>
        <v xml:space="preserve"> </v>
      </c>
      <c r="F33" s="103" t="str">
        <f>IFERROR(AVERAGEIF($C6:$C29,A33,F6:F29)," ")</f>
        <v xml:space="preserve"> </v>
      </c>
      <c r="G33" s="104" t="str">
        <f>IFERROR(AVERAGEIF($C6:$C29,A33,G6:G29)," ")</f>
        <v xml:space="preserve"> </v>
      </c>
      <c r="I33" s="18"/>
      <c r="J33" s="18"/>
      <c r="K33" s="18"/>
      <c r="L33" s="18"/>
      <c r="M33" s="18"/>
      <c r="N33" s="18"/>
      <c r="O33" s="18"/>
      <c r="P33" s="18"/>
      <c r="Q33" s="18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</row>
    <row r="34" spans="1:206" ht="20.75" customHeight="1" thickBot="1">
      <c r="A34" s="95" t="str">
        <f>Règlement!A6</f>
        <v>Groupe 2</v>
      </c>
      <c r="B34" s="96">
        <f>Règlement!B6</f>
        <v>6</v>
      </c>
      <c r="C34" s="97">
        <f>COUNTIF($C8:$C30,A34)</f>
        <v>0</v>
      </c>
      <c r="D34" s="56" t="str">
        <f>IF(C34=B34,"ok","manque")</f>
        <v>manque</v>
      </c>
      <c r="E34" s="53" t="str">
        <f>IFERROR(AVERAGEIF($C6:$C29,A34,E6:E29)," ")</f>
        <v xml:space="preserve"> </v>
      </c>
      <c r="F34" s="54" t="str">
        <f>IFERROR(AVERAGEIF($C6:$C29,A34,F6:F29)," ")</f>
        <v xml:space="preserve"> </v>
      </c>
      <c r="G34" s="55" t="str">
        <f>IFERROR(AVERAGEIF($C6:$C29,A34,G6:G29)," ")</f>
        <v xml:space="preserve"> </v>
      </c>
      <c r="I34" s="18"/>
      <c r="J34" s="18"/>
      <c r="K34" s="18"/>
      <c r="L34" s="18"/>
      <c r="M34" s="18"/>
      <c r="N34" s="18"/>
      <c r="O34" s="18"/>
      <c r="P34" s="18"/>
      <c r="Q34" s="18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</row>
    <row r="35" spans="1:206" ht="20.75" customHeight="1" thickBot="1">
      <c r="A35" s="105" t="str">
        <f>Règlement!A7</f>
        <v>Groupe 1</v>
      </c>
      <c r="B35" s="106">
        <f>Règlement!B7</f>
        <v>4</v>
      </c>
      <c r="C35" s="107">
        <f>COUNTIF($C9:$C31,A35)</f>
        <v>0</v>
      </c>
      <c r="D35" s="108" t="str">
        <f>IF(C35=B35,"ok","manque")</f>
        <v>manque</v>
      </c>
      <c r="E35" s="33" t="str">
        <f>IFERROR(AVERAGEIF($C6:$C29,A35,E6:E29)," ")</f>
        <v xml:space="preserve"> </v>
      </c>
      <c r="F35" s="34" t="str">
        <f>IFERROR(AVERAGEIF($C6:$C29,A35,F6:F29)," ")</f>
        <v xml:space="preserve"> </v>
      </c>
      <c r="G35" s="35" t="str">
        <f>IFERROR(AVERAGEIF($C6:$C29,A35,G6:G29)," ")</f>
        <v xml:space="preserve"> </v>
      </c>
      <c r="I35" s="18"/>
      <c r="J35" s="18"/>
      <c r="K35" s="18"/>
      <c r="L35" s="18"/>
      <c r="M35" s="18"/>
      <c r="N35" s="18"/>
      <c r="O35" s="18"/>
      <c r="P35" s="18"/>
      <c r="Q35" s="18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</row>
    <row r="36" spans="1:206" ht="20.75" customHeight="1" thickBot="1">
      <c r="A36" s="47"/>
      <c r="B36" s="92">
        <f>SUM(B32:B35)</f>
        <v>24</v>
      </c>
      <c r="C36" s="18"/>
      <c r="E36" s="49" t="s">
        <v>8</v>
      </c>
      <c r="F36" s="50" t="s">
        <v>8</v>
      </c>
      <c r="G36" s="51" t="s">
        <v>8</v>
      </c>
      <c r="I36" s="18"/>
      <c r="J36" s="18"/>
      <c r="K36" s="18"/>
      <c r="L36" s="18"/>
      <c r="M36" s="18"/>
      <c r="N36" s="18"/>
      <c r="O36" s="18"/>
      <c r="P36" s="18"/>
      <c r="Q36" s="18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</row>
    <row r="37" spans="1:206" ht="20" customHeight="1" thickBot="1">
      <c r="C37"/>
      <c r="E37" s="53">
        <f>SUM(E6:E29)</f>
        <v>0</v>
      </c>
      <c r="F37" s="54">
        <f>SUM(F6:F29)</f>
        <v>0</v>
      </c>
      <c r="G37" s="55">
        <f>SUM(G6:G29)</f>
        <v>0</v>
      </c>
    </row>
    <row r="38" spans="1:206" ht="20" customHeight="1" thickBot="1">
      <c r="B38" s="23" t="s">
        <v>23</v>
      </c>
      <c r="C38" s="93">
        <f>Règlement!C9</f>
        <v>630</v>
      </c>
      <c r="D38" s="94">
        <f>Règlement!D9</f>
        <v>670</v>
      </c>
      <c r="E38" s="56" t="str">
        <f>IF(AND(E37&gt;=C38,E37&lt;=D38),"ok","manque")</f>
        <v>manque</v>
      </c>
    </row>
    <row r="39" spans="1:206" ht="20" customHeight="1" thickBot="1">
      <c r="B39" s="50" t="s">
        <v>33</v>
      </c>
      <c r="C39" s="93">
        <f>Règlement!C10</f>
        <v>490</v>
      </c>
      <c r="D39" s="94">
        <f>Règlement!D10</f>
        <v>520</v>
      </c>
      <c r="F39" s="56" t="str">
        <f>IF(AND(F37&gt;=C39,E37&lt;=D39),"ok","manque")</f>
        <v>manque</v>
      </c>
    </row>
    <row r="40" spans="1:206" ht="20" customHeight="1" thickBot="1">
      <c r="B40" s="51" t="s">
        <v>34</v>
      </c>
      <c r="C40" s="93">
        <f>Règlement!C11</f>
        <v>350</v>
      </c>
      <c r="D40" s="94">
        <f>Règlement!D11</f>
        <v>370</v>
      </c>
      <c r="G40" s="56" t="str">
        <f>IF(AND(G37&gt;=C40,G37&lt;=D40),"ok","manque")</f>
        <v>manque</v>
      </c>
    </row>
  </sheetData>
  <sheetProtection sheet="1" objects="1" scenarios="1" selectLockedCells="1"/>
  <mergeCells count="83">
    <mergeCell ref="C28:D28"/>
    <mergeCell ref="P28:Q28"/>
    <mergeCell ref="R28:S28"/>
    <mergeCell ref="R6:S6"/>
    <mergeCell ref="C26:D26"/>
    <mergeCell ref="P26:Q26"/>
    <mergeCell ref="R26:S26"/>
    <mergeCell ref="C27:D27"/>
    <mergeCell ref="P27:Q27"/>
    <mergeCell ref="R27:S27"/>
    <mergeCell ref="C6:D6"/>
    <mergeCell ref="C7:D7"/>
    <mergeCell ref="C8:D8"/>
    <mergeCell ref="A2:A4"/>
    <mergeCell ref="B2:B4"/>
    <mergeCell ref="C5:D5"/>
    <mergeCell ref="P5:Q5"/>
    <mergeCell ref="R5:S5"/>
    <mergeCell ref="E2:G3"/>
    <mergeCell ref="I2:L2"/>
    <mergeCell ref="M2:O3"/>
    <mergeCell ref="C2:D4"/>
    <mergeCell ref="C12:D12"/>
    <mergeCell ref="C9:D9"/>
    <mergeCell ref="C10:D10"/>
    <mergeCell ref="C11:D11"/>
    <mergeCell ref="C13:D13"/>
    <mergeCell ref="C14:D14"/>
    <mergeCell ref="C15:D15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C29:D29"/>
    <mergeCell ref="A1:R1"/>
    <mergeCell ref="P6:Q6"/>
    <mergeCell ref="P7:Q7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C21:D21"/>
    <mergeCell ref="P19:Q19"/>
    <mergeCell ref="P20:Q20"/>
    <mergeCell ref="P21:Q21"/>
    <mergeCell ref="P22:Q22"/>
    <mergeCell ref="P23:Q23"/>
    <mergeCell ref="P24:Q24"/>
    <mergeCell ref="P25:Q25"/>
    <mergeCell ref="P29:Q29"/>
    <mergeCell ref="P2:S3"/>
    <mergeCell ref="R7:S7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23:S23"/>
    <mergeCell ref="R24:S24"/>
    <mergeCell ref="R25:S25"/>
    <mergeCell ref="R29:S29"/>
    <mergeCell ref="R18:S18"/>
    <mergeCell ref="R19:S19"/>
    <mergeCell ref="R20:S20"/>
    <mergeCell ref="R21:S21"/>
    <mergeCell ref="R22:S22"/>
  </mergeCells>
  <conditionalFormatting sqref="M5:O29">
    <cfRule type="containsText" dxfId="3" priority="1" operator="containsText" text="VRAI">
      <formula>NOT(ISERROR(SEARCH("VRAI",M5)))</formula>
    </cfRule>
    <cfRule type="containsText" dxfId="2" priority="2" stopIfTrue="1" operator="containsText" text="FAUX">
      <formula>NOT(ISERROR(FIND(UPPER("FAUX"),UPPER(M5))))</formula>
      <formula>"FAUX"</formula>
    </cfRule>
  </conditionalFormatting>
  <conditionalFormatting sqref="P5:P29 R5:R29">
    <cfRule type="containsText" dxfId="1" priority="16" operator="containsText" text="ok">
      <formula>NOT(ISERROR(SEARCH("ok",P5)))</formula>
    </cfRule>
  </conditionalFormatting>
  <pageMargins left="1" right="1" top="1" bottom="1" header="0.25" footer="0.25"/>
  <pageSetup orientation="portrait"/>
  <headerFooter>
    <oddFooter>&amp;C&amp;"Helvetica Neue,Regular"&amp;12&amp;K000000&amp;P</oddFooter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stopIfTrue="1" operator="containsText" id="{646F6508-7965-3644-86BD-429290450A8C}">
            <xm:f>NOT(ISERROR(SEARCH("ok",D32)))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notContainsText" priority="21" operator="notContains" id="{1CD655C6-9CEA-0149-BAC8-3BD756F84D56}">
            <xm:f>ISERROR(SEARCH("ok",D32))</xm:f>
            <xm:f>"ok"</xm:f>
            <x14:dxf>
              <font>
                <color rgb="FF000000"/>
              </font>
              <fill>
                <patternFill patternType="solid">
                  <fgColor indexed="16"/>
                  <bgColor indexed="17"/>
                </patternFill>
              </fill>
            </x14:dxf>
          </x14:cfRule>
          <xm:sqref>D32:D35</xm:sqref>
        </x14:conditionalFormatting>
        <x14:conditionalFormatting xmlns:xm="http://schemas.microsoft.com/office/excel/2006/main">
          <x14:cfRule type="containsText" priority="11" stopIfTrue="1" operator="containsText" id="{06FA801A-B6A9-7D49-8A66-E8638E793F48}">
            <xm:f>NOT(ISERROR(SEARCH("ok",E38)))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notContainsText" priority="12" operator="notContains" id="{4C375DB9-AC5B-5942-8BB0-287537A858FC}">
            <xm:f>ISERROR(SEARCH("ok",E38))</xm:f>
            <xm:f>"ok"</xm:f>
            <x14:dxf>
              <font>
                <color rgb="FF000000"/>
              </font>
              <fill>
                <patternFill patternType="solid">
                  <fgColor indexed="16"/>
                  <bgColor indexed="17"/>
                </patternFill>
              </fill>
            </x14:dxf>
          </x14:cfRule>
          <xm:sqref>E38</xm:sqref>
        </x14:conditionalFormatting>
        <x14:conditionalFormatting xmlns:xm="http://schemas.microsoft.com/office/excel/2006/main">
          <x14:cfRule type="containsText" priority="7" stopIfTrue="1" operator="containsText" id="{DAFFF434-1C8D-A54C-9A2E-A00A0C798E6D}">
            <xm:f>NOT(ISERROR(SEARCH("ok",F39)))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notContainsText" priority="8" operator="notContains" id="{3EF5AE32-9774-BE42-870F-84680A5E2BC3}">
            <xm:f>ISERROR(SEARCH("ok",F39))</xm:f>
            <xm:f>"ok"</xm:f>
            <x14:dxf>
              <font>
                <color rgb="FF000000"/>
              </font>
              <fill>
                <patternFill patternType="solid">
                  <fgColor indexed="16"/>
                  <bgColor indexed="17"/>
                </patternFill>
              </fill>
            </x14:dxf>
          </x14:cfRule>
          <xm:sqref>F39</xm:sqref>
        </x14:conditionalFormatting>
        <x14:conditionalFormatting xmlns:xm="http://schemas.microsoft.com/office/excel/2006/main">
          <x14:cfRule type="containsText" priority="3" stopIfTrue="1" operator="containsText" id="{57E277F4-C65F-C647-AE6F-C527BF40A023}">
            <xm:f>NOT(ISERROR(SEARCH("ok",G40)))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notContainsText" priority="4" operator="notContains" id="{0AA58A31-E552-4742-9496-F799AF9B76C2}">
            <xm:f>ISERROR(SEARCH("ok",G40))</xm:f>
            <xm:f>"ok"</xm:f>
            <x14:dxf>
              <font>
                <color rgb="FF000000"/>
              </font>
              <fill>
                <patternFill patternType="solid">
                  <fgColor indexed="16"/>
                  <bgColor indexed="17"/>
                </patternFill>
              </fill>
            </x14:dxf>
          </x14:cfRule>
          <xm:sqref>G40</xm:sqref>
        </x14:conditionalFormatting>
        <x14:conditionalFormatting xmlns:xm="http://schemas.microsoft.com/office/excel/2006/main">
          <x14:cfRule type="containsText" priority="23" operator="containsText" id="{AE6D6811-F587-D243-9BBD-7D62BBEFF34D}">
            <xm:f>NOT(ISERROR(SEARCH("faux",P5)))</xm:f>
            <xm:f>"faux"</xm:f>
            <x14:dxf>
              <font>
                <color rgb="FF000000"/>
              </font>
              <fill>
                <patternFill patternType="solid">
                  <fgColor indexed="16"/>
                  <bgColor indexed="17"/>
                </patternFill>
              </fill>
            </x14:dxf>
          </x14:cfRule>
          <xm:sqref>P5:P29 R5:R29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39720B66-CE3C-064F-9BDB-9EC1F06079B8}">
          <x14:formula1>
            <xm:f>Règlement!$A$4:$A$7</xm:f>
          </x14:formula1>
          <xm:sqref>C5:C6 H6</xm:sqref>
        </x14:dataValidation>
        <x14:dataValidation type="list" showInputMessage="1" showErrorMessage="1" xr:uid="{118EB0F9-910A-6949-8727-5EBFC09BD9C3}">
          <x14:formula1>
            <xm:f>Règlement!$A$4:$A$7</xm:f>
          </x14:formula1>
          <xm:sqref>C7:C29 H7:H29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1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D22" sqref="D22"/>
    </sheetView>
  </sheetViews>
  <sheetFormatPr baseColWidth="10" defaultColWidth="16.33203125" defaultRowHeight="20" customHeight="1"/>
  <cols>
    <col min="1" max="7" width="16.33203125" style="1" customWidth="1"/>
    <col min="8" max="16384" width="16.33203125" style="1"/>
  </cols>
  <sheetData>
    <row r="1" spans="1:6" ht="27.75" customHeight="1">
      <c r="A1" s="156" t="s">
        <v>35</v>
      </c>
      <c r="B1" s="156"/>
      <c r="C1" s="156"/>
      <c r="D1" s="156"/>
      <c r="E1" s="156"/>
      <c r="F1" s="156"/>
    </row>
    <row r="2" spans="1:6" ht="15" customHeight="1">
      <c r="A2" s="85" t="s">
        <v>37</v>
      </c>
      <c r="B2" s="2"/>
      <c r="C2" s="3" t="s">
        <v>11</v>
      </c>
      <c r="D2" s="3" t="s">
        <v>11</v>
      </c>
      <c r="E2" s="3" t="s">
        <v>12</v>
      </c>
      <c r="F2" s="3" t="s">
        <v>13</v>
      </c>
    </row>
    <row r="3" spans="1:6" ht="15" customHeight="1">
      <c r="A3" s="4" t="s">
        <v>14</v>
      </c>
      <c r="B3" s="5" t="s">
        <v>15</v>
      </c>
      <c r="C3" s="6" t="s">
        <v>16</v>
      </c>
      <c r="D3" s="6" t="s">
        <v>17</v>
      </c>
      <c r="E3" s="6" t="s">
        <v>17</v>
      </c>
      <c r="F3" s="6" t="s">
        <v>17</v>
      </c>
    </row>
    <row r="4" spans="1:6" ht="14.75" customHeight="1">
      <c r="A4" s="52" t="s">
        <v>29</v>
      </c>
      <c r="B4" s="8">
        <v>6</v>
      </c>
      <c r="C4" s="9">
        <v>10</v>
      </c>
      <c r="D4" s="9">
        <v>45</v>
      </c>
      <c r="E4" s="9">
        <v>30</v>
      </c>
      <c r="F4" s="9">
        <v>25</v>
      </c>
    </row>
    <row r="5" spans="1:6" ht="14.75" customHeight="1">
      <c r="A5" s="52" t="s">
        <v>30</v>
      </c>
      <c r="B5" s="8">
        <v>8</v>
      </c>
      <c r="C5" s="9">
        <v>10</v>
      </c>
      <c r="D5" s="9">
        <v>45</v>
      </c>
      <c r="E5" s="9">
        <v>30</v>
      </c>
      <c r="F5" s="9">
        <v>25</v>
      </c>
    </row>
    <row r="6" spans="1:6" ht="14.75" customHeight="1">
      <c r="A6" s="52" t="s">
        <v>31</v>
      </c>
      <c r="B6" s="8">
        <v>6</v>
      </c>
      <c r="C6" s="9">
        <v>10</v>
      </c>
      <c r="D6" s="9">
        <v>45</v>
      </c>
      <c r="E6" s="9">
        <v>30</v>
      </c>
      <c r="F6" s="9">
        <v>25</v>
      </c>
    </row>
    <row r="7" spans="1:6" ht="14.75" customHeight="1">
      <c r="A7" s="52" t="s">
        <v>32</v>
      </c>
      <c r="B7" s="8">
        <v>4</v>
      </c>
      <c r="C7" s="9">
        <v>10</v>
      </c>
      <c r="D7" s="9">
        <v>45</v>
      </c>
      <c r="E7" s="9">
        <v>30</v>
      </c>
      <c r="F7" s="9">
        <v>25</v>
      </c>
    </row>
    <row r="8" spans="1:6" ht="14.75" customHeight="1">
      <c r="A8" s="10"/>
      <c r="B8" s="11"/>
      <c r="C8" s="12"/>
      <c r="D8" s="12"/>
      <c r="E8" s="12"/>
      <c r="F8" s="12"/>
    </row>
    <row r="9" spans="1:6" ht="14.75" customHeight="1">
      <c r="A9" s="13" t="s">
        <v>18</v>
      </c>
      <c r="B9" s="11">
        <f>SUM(B4:B7)</f>
        <v>24</v>
      </c>
      <c r="C9" s="64">
        <v>630</v>
      </c>
      <c r="D9" s="64">
        <v>670</v>
      </c>
      <c r="E9" s="12"/>
      <c r="F9" s="12"/>
    </row>
    <row r="10" spans="1:6" ht="13.5" customHeight="1">
      <c r="A10" s="7" t="s">
        <v>19</v>
      </c>
      <c r="B10" s="11"/>
      <c r="C10" s="65">
        <v>490</v>
      </c>
      <c r="D10" s="65">
        <v>520</v>
      </c>
      <c r="E10" s="12"/>
      <c r="F10" s="12"/>
    </row>
    <row r="11" spans="1:6" ht="14.75" customHeight="1">
      <c r="A11" s="10"/>
      <c r="B11" s="14"/>
      <c r="C11" s="15">
        <v>350</v>
      </c>
      <c r="D11" s="15">
        <v>370</v>
      </c>
      <c r="E11" s="15"/>
      <c r="F11" s="15"/>
    </row>
  </sheetData>
  <mergeCells count="1">
    <mergeCell ref="A1:F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Projet - 3d</vt:lpstr>
      <vt:lpstr>Règlement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Frédéric Desplats</cp:lastModifiedBy>
  <dcterms:created xsi:type="dcterms:W3CDTF">2024-10-12T19:59:35Z</dcterms:created>
  <dcterms:modified xsi:type="dcterms:W3CDTF">2024-10-20T19:05:30Z</dcterms:modified>
</cp:coreProperties>
</file>